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Deslocamentos - Histórico" sheetId="1" state="hidden" r:id="rId3"/>
    <sheet name="Deslocamentos - Custo" sheetId="2" state="visible" r:id="rId4"/>
  </sheets>
  <definedNames>
    <definedName function="false" hidden="false" localSheetId="1" name="_xlnm.Print_Area" vbProcedure="false">'Deslocamentos - Custo'!$A$1:$B$9</definedName>
    <definedName function="false" hidden="false" localSheetId="1" name="Print_Area_0" vbProcedure="false">'Deslocamentos - Custo'!$A$1:$B$9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E18" authorId="0">
      <text>
        <r>
          <rPr>
            <sz val="10"/>
            <rFont val="Arial"/>
            <family val="2"/>
          </rPr>
          <t xml:space="preserve">PESSOAL DE FÉRIAS DEVIDO A PANDEMIA 2020</t>
        </r>
      </text>
    </comment>
    <comment ref="E20" authorId="0">
      <text>
        <r>
          <rPr>
            <sz val="10"/>
            <rFont val="Arial"/>
            <family val="2"/>
          </rPr>
          <t xml:space="preserve">PESSOAL DE FÉRIAS DEVIDO A PANDEMIA 2020</t>
        </r>
      </text>
    </comment>
    <comment ref="T5" authorId="0">
      <text>
        <r>
          <rPr>
            <sz val="10"/>
            <rFont val="Arial"/>
            <family val="2"/>
          </rPr>
          <t xml:space="preserve">PROJEÇÃO DE INÍCIO DO CONTRATO – 4970,29 (REVISTA EM 10/2020)
</t>
        </r>
      </text>
    </comment>
  </commentList>
</comments>
</file>

<file path=xl/sharedStrings.xml><?xml version="1.0" encoding="utf-8"?>
<sst xmlns="http://schemas.openxmlformats.org/spreadsheetml/2006/main" count="34" uniqueCount="22">
  <si>
    <t xml:space="preserve">ANEXO VII</t>
  </si>
  <si>
    <t xml:space="preserve">Média original</t>
  </si>
  <si>
    <t xml:space="preserve">PLANILHA ESTIMATIVA DE CUSTO COM DESLOCMENTOS</t>
  </si>
  <si>
    <t xml:space="preserve">Nova média. TA 5. Novembro/2022</t>
  </si>
  <si>
    <t xml:space="preserve">PLACA</t>
  </si>
  <si>
    <t xml:space="preserve">(Sertão)</t>
  </si>
  <si>
    <t xml:space="preserve">PLA – 0251 (Agreste)</t>
  </si>
  <si>
    <t xml:space="preserve">PROJET.</t>
  </si>
  <si>
    <t xml:space="preserve">DATA</t>
  </si>
  <si>
    <t xml:space="preserve">KM</t>
  </si>
  <si>
    <t xml:space="preserve">KM Mês</t>
  </si>
  <si>
    <t xml:space="preserve">Acumulado</t>
  </si>
  <si>
    <t xml:space="preserve">Média Anual</t>
  </si>
  <si>
    <t xml:space="preserve">Média</t>
  </si>
  <si>
    <t xml:space="preserve">MÉDIA REALIZADA</t>
  </si>
  <si>
    <t xml:space="preserve">PLANILHA ESTIMATIVA DE CUSTO COM DESLOCAMENTOS</t>
  </si>
  <si>
    <t xml:space="preserve">ESTIMATIVA DO CUSTO MENSAL COM DESLOCAMENTOS - R$/KM</t>
  </si>
  <si>
    <t xml:space="preserve"> A – DISTÂNCIA MENSAL MÉDIA PERCORRIDA</t>
  </si>
  <si>
    <t xml:space="preserve"> B – CUSTO DO QUILÔMETRO RODADO*</t>
  </si>
  <si>
    <t xml:space="preserve"> C - CUSTO MENSAL COM DESLOCAMENTOS (A x B)</t>
  </si>
  <si>
    <t xml:space="preserve"> D - CUSTO COM DESLOCAMENTO DO CONTRATO (C*12)</t>
  </si>
  <si>
    <t xml:space="preserve">*Composição SBC - 014126 - Crevrolet Montana LS 1.4 (flex) ano 2020 -  Na composição do custo do Km rodado estão considerados os custos com: combustíveis, gasolina comum, preço médio; lavagem e lubrificação; óleo lubrificante; manutenção sistema de ignição; amortecedor; seguro; reposição capital; IPVA e pneus.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</si>
</sst>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* #,##0.00\ ;\-* #,##0.00\ ;* \-#\ ;@\ "/>
    <numFmt numFmtId="167" formatCode="_(* #,##0.00_);_(* \(#,##0.00\);_(* \-??_);_(@_)"/>
    <numFmt numFmtId="168" formatCode="d/m/yyyy"/>
    <numFmt numFmtId="169" formatCode="d/m/yy"/>
    <numFmt numFmtId="170" formatCode="General"/>
    <numFmt numFmtId="171" formatCode="0"/>
    <numFmt numFmtId="172" formatCode="0.00"/>
    <numFmt numFmtId="173" formatCode="#,##0.00_ ;\-#,##0.00\ "/>
    <numFmt numFmtId="174" formatCode="#,##0.00"/>
    <numFmt numFmtId="175" formatCode="&quot;R$ &quot;#,##0.00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1"/>
      <family val="0"/>
      <charset val="1"/>
    </font>
    <font>
      <b val="true"/>
      <sz val="12"/>
      <color rgb="FF000000"/>
      <name val="Calibri"/>
      <family val="2"/>
      <charset val="1"/>
    </font>
    <font>
      <b val="true"/>
      <u val="singl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rgb="FF000000"/>
      <name val="Arial Narrow"/>
      <family val="2"/>
      <charset val="1"/>
    </font>
    <font>
      <b val="true"/>
      <sz val="12"/>
      <color rgb="FF000000"/>
      <name val="Times New Roman"/>
      <family val="1"/>
      <charset val="1"/>
    </font>
    <font>
      <b val="true"/>
      <u val="single"/>
      <sz val="12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0"/>
      <color rgb="FFFF0000"/>
      <name val="Arial Narrow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E1F2"/>
        <bgColor rgb="FFD6DCE5"/>
      </patternFill>
    </fill>
    <fill>
      <patternFill patternType="solid">
        <fgColor rgb="FFFCE4D6"/>
        <bgColor rgb="FFE2EFDA"/>
      </patternFill>
    </fill>
    <fill>
      <patternFill patternType="solid">
        <fgColor rgb="FFE2EFDA"/>
        <bgColor rgb="FFD9E1F2"/>
      </patternFill>
    </fill>
    <fill>
      <patternFill patternType="solid">
        <fgColor theme="2" tint="-0.1"/>
        <bgColor rgb="FFD6DCE5"/>
      </patternFill>
    </fill>
    <fill>
      <patternFill patternType="solid">
        <fgColor theme="4" tint="0.5999"/>
        <bgColor rgb="FF99CCFF"/>
      </patternFill>
    </fill>
    <fill>
      <patternFill patternType="solid">
        <fgColor theme="3" tint="0.7999"/>
        <bgColor rgb="FFD9E1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4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5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3" borderId="5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0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4" borderId="5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2" borderId="4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4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2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2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5" borderId="5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5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3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8" fillId="0" borderId="6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4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7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6" borderId="7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6" fillId="0" borderId="1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6" fillId="0" borderId="1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8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5" fontId="14" fillId="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8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5" fontId="14" fillId="8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0"/>
    <cellStyle name="Excel " xfId="21"/>
    <cellStyle name="Normal 2" xfId="22"/>
    <cellStyle name="Normal 2 2" xfId="23"/>
    <cellStyle name="TableStyleLight1" xfId="24"/>
    <cellStyle name="TableStyleLight1 2" xfId="25"/>
    <cellStyle name="Vírgula 2" xfId="26"/>
    <cellStyle name="Vírgula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CE4D6"/>
      <rgbColor rgb="FFD9E1F2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6DCE5"/>
      <rgbColor rgb="FFE2EFDA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66"/>
  <sheetViews>
    <sheetView showFormulas="false" showGridLines="true" showRowColHeaders="true" showZeros="fals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1" activeCellId="0" sqref="B1"/>
    </sheetView>
  </sheetViews>
  <sheetFormatPr defaultColWidth="9.5625" defaultRowHeight="13.5" zeroHeight="false" outlineLevelRow="0" outlineLevelCol="0"/>
  <cols>
    <col collapsed="false" customWidth="true" hidden="false" outlineLevel="0" max="1" min="1" style="1" width="4.56"/>
    <col collapsed="false" customWidth="true" hidden="false" outlineLevel="0" max="2" min="2" style="1" width="16.33"/>
    <col collapsed="false" customWidth="true" hidden="false" outlineLevel="0" max="3" min="3" style="1" width="12.33"/>
    <col collapsed="false" customWidth="true" hidden="false" outlineLevel="0" max="4" min="4" style="1" width="13.56"/>
    <col collapsed="false" customWidth="true" hidden="false" outlineLevel="0" max="5" min="5" style="1" width="18.34"/>
    <col collapsed="false" customWidth="true" hidden="false" outlineLevel="0" max="6" min="6" style="1" width="17.67"/>
    <col collapsed="false" customWidth="false" hidden="false" outlineLevel="0" max="7" min="7" style="1" width="9.56"/>
    <col collapsed="false" customWidth="true" hidden="false" outlineLevel="0" max="8" min="8" style="1" width="6.11"/>
    <col collapsed="false" customWidth="true" hidden="false" outlineLevel="0" max="9" min="9" style="1" width="4.56"/>
    <col collapsed="false" customWidth="true" hidden="false" outlineLevel="0" max="10" min="10" style="1" width="16.33"/>
    <col collapsed="false" customWidth="true" hidden="false" outlineLevel="0" max="11" min="11" style="1" width="30.56"/>
    <col collapsed="false" customWidth="true" hidden="false" outlineLevel="0" max="12" min="12" style="1" width="12.56"/>
    <col collapsed="false" customWidth="true" hidden="false" outlineLevel="0" max="13" min="13" style="1" width="16.11"/>
    <col collapsed="false" customWidth="true" hidden="false" outlineLevel="0" max="14" min="14" style="1" width="17.67"/>
    <col collapsed="false" customWidth="false" hidden="false" outlineLevel="0" max="15" min="15" style="1" width="9.56"/>
    <col collapsed="false" customWidth="true" hidden="false" outlineLevel="0" max="16" min="16" style="1" width="5"/>
    <col collapsed="false" customWidth="true" hidden="false" outlineLevel="0" max="17" min="17" style="1" width="12.56"/>
    <col collapsed="false" customWidth="true" hidden="false" outlineLevel="0" max="18" min="18" style="1" width="16.11"/>
    <col collapsed="false" customWidth="true" hidden="false" outlineLevel="0" max="19" min="19" style="1" width="17.67"/>
    <col collapsed="false" customWidth="true" hidden="false" outlineLevel="0" max="20" min="20" style="1" width="12.88"/>
    <col collapsed="false" customWidth="false" hidden="false" outlineLevel="0" max="256" min="21" style="1" width="9.56"/>
    <col collapsed="false" customWidth="true" hidden="false" outlineLevel="0" max="257" min="257" style="1" width="4.56"/>
    <col collapsed="false" customWidth="true" hidden="false" outlineLevel="0" max="258" min="258" style="1" width="16.33"/>
    <col collapsed="false" customWidth="true" hidden="false" outlineLevel="0" max="259" min="259" style="1" width="12.33"/>
    <col collapsed="false" customWidth="true" hidden="false" outlineLevel="0" max="260" min="260" style="1" width="13.56"/>
    <col collapsed="false" customWidth="true" hidden="false" outlineLevel="0" max="261" min="261" style="1" width="18.34"/>
    <col collapsed="false" customWidth="true" hidden="false" outlineLevel="0" max="262" min="262" style="1" width="17.67"/>
    <col collapsed="false" customWidth="false" hidden="false" outlineLevel="0" max="263" min="263" style="1" width="9.56"/>
    <col collapsed="false" customWidth="true" hidden="false" outlineLevel="0" max="264" min="264" style="1" width="6.11"/>
    <col collapsed="false" customWidth="true" hidden="false" outlineLevel="0" max="265" min="265" style="1" width="4.56"/>
    <col collapsed="false" customWidth="true" hidden="false" outlineLevel="0" max="266" min="266" style="1" width="16.33"/>
    <col collapsed="false" customWidth="true" hidden="false" outlineLevel="0" max="267" min="267" style="1" width="30.56"/>
    <col collapsed="false" customWidth="true" hidden="false" outlineLevel="0" max="268" min="268" style="1" width="12.56"/>
    <col collapsed="false" customWidth="true" hidden="false" outlineLevel="0" max="269" min="269" style="1" width="16.11"/>
    <col collapsed="false" customWidth="true" hidden="false" outlineLevel="0" max="270" min="270" style="1" width="17.67"/>
    <col collapsed="false" customWidth="false" hidden="false" outlineLevel="0" max="271" min="271" style="1" width="9.56"/>
    <col collapsed="false" customWidth="true" hidden="false" outlineLevel="0" max="272" min="272" style="1" width="5"/>
    <col collapsed="false" customWidth="true" hidden="false" outlineLevel="0" max="273" min="273" style="1" width="12.56"/>
    <col collapsed="false" customWidth="true" hidden="false" outlineLevel="0" max="274" min="274" style="1" width="16.11"/>
    <col collapsed="false" customWidth="true" hidden="false" outlineLevel="0" max="275" min="275" style="1" width="17.67"/>
    <col collapsed="false" customWidth="true" hidden="false" outlineLevel="0" max="276" min="276" style="1" width="12.88"/>
    <col collapsed="false" customWidth="false" hidden="false" outlineLevel="0" max="512" min="277" style="1" width="9.56"/>
    <col collapsed="false" customWidth="true" hidden="false" outlineLevel="0" max="513" min="513" style="1" width="4.56"/>
    <col collapsed="false" customWidth="true" hidden="false" outlineLevel="0" max="514" min="514" style="1" width="16.33"/>
    <col collapsed="false" customWidth="true" hidden="false" outlineLevel="0" max="515" min="515" style="1" width="12.33"/>
    <col collapsed="false" customWidth="true" hidden="false" outlineLevel="0" max="516" min="516" style="1" width="13.56"/>
    <col collapsed="false" customWidth="true" hidden="false" outlineLevel="0" max="517" min="517" style="1" width="18.34"/>
    <col collapsed="false" customWidth="true" hidden="false" outlineLevel="0" max="518" min="518" style="1" width="17.67"/>
    <col collapsed="false" customWidth="false" hidden="false" outlineLevel="0" max="519" min="519" style="1" width="9.56"/>
    <col collapsed="false" customWidth="true" hidden="false" outlineLevel="0" max="520" min="520" style="1" width="6.11"/>
    <col collapsed="false" customWidth="true" hidden="false" outlineLevel="0" max="521" min="521" style="1" width="4.56"/>
    <col collapsed="false" customWidth="true" hidden="false" outlineLevel="0" max="522" min="522" style="1" width="16.33"/>
    <col collapsed="false" customWidth="true" hidden="false" outlineLevel="0" max="523" min="523" style="1" width="30.56"/>
    <col collapsed="false" customWidth="true" hidden="false" outlineLevel="0" max="524" min="524" style="1" width="12.56"/>
    <col collapsed="false" customWidth="true" hidden="false" outlineLevel="0" max="525" min="525" style="1" width="16.11"/>
    <col collapsed="false" customWidth="true" hidden="false" outlineLevel="0" max="526" min="526" style="1" width="17.67"/>
    <col collapsed="false" customWidth="false" hidden="false" outlineLevel="0" max="527" min="527" style="1" width="9.56"/>
    <col collapsed="false" customWidth="true" hidden="false" outlineLevel="0" max="528" min="528" style="1" width="5"/>
    <col collapsed="false" customWidth="true" hidden="false" outlineLevel="0" max="529" min="529" style="1" width="12.56"/>
    <col collapsed="false" customWidth="true" hidden="false" outlineLevel="0" max="530" min="530" style="1" width="16.11"/>
    <col collapsed="false" customWidth="true" hidden="false" outlineLevel="0" max="531" min="531" style="1" width="17.67"/>
    <col collapsed="false" customWidth="true" hidden="false" outlineLevel="0" max="532" min="532" style="1" width="12.88"/>
    <col collapsed="false" customWidth="false" hidden="false" outlineLevel="0" max="768" min="533" style="1" width="9.56"/>
    <col collapsed="false" customWidth="true" hidden="false" outlineLevel="0" max="769" min="769" style="1" width="4.56"/>
    <col collapsed="false" customWidth="true" hidden="false" outlineLevel="0" max="770" min="770" style="1" width="16.33"/>
    <col collapsed="false" customWidth="true" hidden="false" outlineLevel="0" max="771" min="771" style="1" width="12.33"/>
    <col collapsed="false" customWidth="true" hidden="false" outlineLevel="0" max="772" min="772" style="1" width="13.56"/>
    <col collapsed="false" customWidth="true" hidden="false" outlineLevel="0" max="773" min="773" style="1" width="18.34"/>
    <col collapsed="false" customWidth="true" hidden="false" outlineLevel="0" max="774" min="774" style="1" width="17.67"/>
    <col collapsed="false" customWidth="false" hidden="false" outlineLevel="0" max="775" min="775" style="1" width="9.56"/>
    <col collapsed="false" customWidth="true" hidden="false" outlineLevel="0" max="776" min="776" style="1" width="6.11"/>
    <col collapsed="false" customWidth="true" hidden="false" outlineLevel="0" max="777" min="777" style="1" width="4.56"/>
    <col collapsed="false" customWidth="true" hidden="false" outlineLevel="0" max="778" min="778" style="1" width="16.33"/>
    <col collapsed="false" customWidth="true" hidden="false" outlineLevel="0" max="779" min="779" style="1" width="30.56"/>
    <col collapsed="false" customWidth="true" hidden="false" outlineLevel="0" max="780" min="780" style="1" width="12.56"/>
    <col collapsed="false" customWidth="true" hidden="false" outlineLevel="0" max="781" min="781" style="1" width="16.11"/>
    <col collapsed="false" customWidth="true" hidden="false" outlineLevel="0" max="782" min="782" style="1" width="17.67"/>
    <col collapsed="false" customWidth="false" hidden="false" outlineLevel="0" max="783" min="783" style="1" width="9.56"/>
    <col collapsed="false" customWidth="true" hidden="false" outlineLevel="0" max="784" min="784" style="1" width="5"/>
    <col collapsed="false" customWidth="true" hidden="false" outlineLevel="0" max="785" min="785" style="1" width="12.56"/>
    <col collapsed="false" customWidth="true" hidden="false" outlineLevel="0" max="786" min="786" style="1" width="16.11"/>
    <col collapsed="false" customWidth="true" hidden="false" outlineLevel="0" max="787" min="787" style="1" width="17.67"/>
    <col collapsed="false" customWidth="true" hidden="false" outlineLevel="0" max="788" min="788" style="1" width="12.88"/>
    <col collapsed="false" customWidth="false" hidden="false" outlineLevel="0" max="1024" min="789" style="1" width="9.56"/>
    <col collapsed="false" customWidth="true" hidden="false" outlineLevel="0" max="1025" min="1025" style="1" width="4.56"/>
    <col collapsed="false" customWidth="true" hidden="false" outlineLevel="0" max="1026" min="1026" style="1" width="16.33"/>
    <col collapsed="false" customWidth="true" hidden="false" outlineLevel="0" max="1027" min="1027" style="1" width="12.33"/>
    <col collapsed="false" customWidth="true" hidden="false" outlineLevel="0" max="1028" min="1028" style="1" width="13.56"/>
    <col collapsed="false" customWidth="true" hidden="false" outlineLevel="0" max="1029" min="1029" style="1" width="18.34"/>
    <col collapsed="false" customWidth="true" hidden="false" outlineLevel="0" max="1030" min="1030" style="1" width="17.67"/>
    <col collapsed="false" customWidth="false" hidden="false" outlineLevel="0" max="1031" min="1031" style="1" width="9.56"/>
    <col collapsed="false" customWidth="true" hidden="false" outlineLevel="0" max="1032" min="1032" style="1" width="6.11"/>
    <col collapsed="false" customWidth="true" hidden="false" outlineLevel="0" max="1033" min="1033" style="1" width="4.56"/>
    <col collapsed="false" customWidth="true" hidden="false" outlineLevel="0" max="1034" min="1034" style="1" width="16.33"/>
    <col collapsed="false" customWidth="true" hidden="false" outlineLevel="0" max="1035" min="1035" style="1" width="30.56"/>
    <col collapsed="false" customWidth="true" hidden="false" outlineLevel="0" max="1036" min="1036" style="1" width="12.56"/>
    <col collapsed="false" customWidth="true" hidden="false" outlineLevel="0" max="1037" min="1037" style="1" width="16.11"/>
    <col collapsed="false" customWidth="true" hidden="false" outlineLevel="0" max="1038" min="1038" style="1" width="17.67"/>
    <col collapsed="false" customWidth="false" hidden="false" outlineLevel="0" max="1039" min="1039" style="1" width="9.56"/>
    <col collapsed="false" customWidth="true" hidden="false" outlineLevel="0" max="1040" min="1040" style="1" width="5"/>
    <col collapsed="false" customWidth="true" hidden="false" outlineLevel="0" max="1041" min="1041" style="1" width="12.56"/>
    <col collapsed="false" customWidth="true" hidden="false" outlineLevel="0" max="1042" min="1042" style="1" width="16.11"/>
    <col collapsed="false" customWidth="true" hidden="false" outlineLevel="0" max="1043" min="1043" style="1" width="17.67"/>
    <col collapsed="false" customWidth="true" hidden="false" outlineLevel="0" max="1044" min="1044" style="1" width="12.88"/>
    <col collapsed="false" customWidth="false" hidden="false" outlineLevel="0" max="1280" min="1045" style="1" width="9.56"/>
    <col collapsed="false" customWidth="true" hidden="false" outlineLevel="0" max="1281" min="1281" style="1" width="4.56"/>
    <col collapsed="false" customWidth="true" hidden="false" outlineLevel="0" max="1282" min="1282" style="1" width="16.33"/>
    <col collapsed="false" customWidth="true" hidden="false" outlineLevel="0" max="1283" min="1283" style="1" width="12.33"/>
    <col collapsed="false" customWidth="true" hidden="false" outlineLevel="0" max="1284" min="1284" style="1" width="13.56"/>
    <col collapsed="false" customWidth="true" hidden="false" outlineLevel="0" max="1285" min="1285" style="1" width="18.34"/>
    <col collapsed="false" customWidth="true" hidden="false" outlineLevel="0" max="1286" min="1286" style="1" width="17.67"/>
    <col collapsed="false" customWidth="false" hidden="false" outlineLevel="0" max="1287" min="1287" style="1" width="9.56"/>
    <col collapsed="false" customWidth="true" hidden="false" outlineLevel="0" max="1288" min="1288" style="1" width="6.11"/>
    <col collapsed="false" customWidth="true" hidden="false" outlineLevel="0" max="1289" min="1289" style="1" width="4.56"/>
    <col collapsed="false" customWidth="true" hidden="false" outlineLevel="0" max="1290" min="1290" style="1" width="16.33"/>
    <col collapsed="false" customWidth="true" hidden="false" outlineLevel="0" max="1291" min="1291" style="1" width="30.56"/>
    <col collapsed="false" customWidth="true" hidden="false" outlineLevel="0" max="1292" min="1292" style="1" width="12.56"/>
    <col collapsed="false" customWidth="true" hidden="false" outlineLevel="0" max="1293" min="1293" style="1" width="16.11"/>
    <col collapsed="false" customWidth="true" hidden="false" outlineLevel="0" max="1294" min="1294" style="1" width="17.67"/>
    <col collapsed="false" customWidth="false" hidden="false" outlineLevel="0" max="1295" min="1295" style="1" width="9.56"/>
    <col collapsed="false" customWidth="true" hidden="false" outlineLevel="0" max="1296" min="1296" style="1" width="5"/>
    <col collapsed="false" customWidth="true" hidden="false" outlineLevel="0" max="1297" min="1297" style="1" width="12.56"/>
    <col collapsed="false" customWidth="true" hidden="false" outlineLevel="0" max="1298" min="1298" style="1" width="16.11"/>
    <col collapsed="false" customWidth="true" hidden="false" outlineLevel="0" max="1299" min="1299" style="1" width="17.67"/>
    <col collapsed="false" customWidth="true" hidden="false" outlineLevel="0" max="1300" min="1300" style="1" width="12.88"/>
    <col collapsed="false" customWidth="false" hidden="false" outlineLevel="0" max="1536" min="1301" style="1" width="9.56"/>
    <col collapsed="false" customWidth="true" hidden="false" outlineLevel="0" max="1537" min="1537" style="1" width="4.56"/>
    <col collapsed="false" customWidth="true" hidden="false" outlineLevel="0" max="1538" min="1538" style="1" width="16.33"/>
    <col collapsed="false" customWidth="true" hidden="false" outlineLevel="0" max="1539" min="1539" style="1" width="12.33"/>
    <col collapsed="false" customWidth="true" hidden="false" outlineLevel="0" max="1540" min="1540" style="1" width="13.56"/>
    <col collapsed="false" customWidth="true" hidden="false" outlineLevel="0" max="1541" min="1541" style="1" width="18.34"/>
    <col collapsed="false" customWidth="true" hidden="false" outlineLevel="0" max="1542" min="1542" style="1" width="17.67"/>
    <col collapsed="false" customWidth="false" hidden="false" outlineLevel="0" max="1543" min="1543" style="1" width="9.56"/>
    <col collapsed="false" customWidth="true" hidden="false" outlineLevel="0" max="1544" min="1544" style="1" width="6.11"/>
    <col collapsed="false" customWidth="true" hidden="false" outlineLevel="0" max="1545" min="1545" style="1" width="4.56"/>
    <col collapsed="false" customWidth="true" hidden="false" outlineLevel="0" max="1546" min="1546" style="1" width="16.33"/>
    <col collapsed="false" customWidth="true" hidden="false" outlineLevel="0" max="1547" min="1547" style="1" width="30.56"/>
    <col collapsed="false" customWidth="true" hidden="false" outlineLevel="0" max="1548" min="1548" style="1" width="12.56"/>
    <col collapsed="false" customWidth="true" hidden="false" outlineLevel="0" max="1549" min="1549" style="1" width="16.11"/>
    <col collapsed="false" customWidth="true" hidden="false" outlineLevel="0" max="1550" min="1550" style="1" width="17.67"/>
    <col collapsed="false" customWidth="false" hidden="false" outlineLevel="0" max="1551" min="1551" style="1" width="9.56"/>
    <col collapsed="false" customWidth="true" hidden="false" outlineLevel="0" max="1552" min="1552" style="1" width="5"/>
    <col collapsed="false" customWidth="true" hidden="false" outlineLevel="0" max="1553" min="1553" style="1" width="12.56"/>
    <col collapsed="false" customWidth="true" hidden="false" outlineLevel="0" max="1554" min="1554" style="1" width="16.11"/>
    <col collapsed="false" customWidth="true" hidden="false" outlineLevel="0" max="1555" min="1555" style="1" width="17.67"/>
    <col collapsed="false" customWidth="true" hidden="false" outlineLevel="0" max="1556" min="1556" style="1" width="12.88"/>
    <col collapsed="false" customWidth="false" hidden="false" outlineLevel="0" max="1792" min="1557" style="1" width="9.56"/>
    <col collapsed="false" customWidth="true" hidden="false" outlineLevel="0" max="1793" min="1793" style="1" width="4.56"/>
    <col collapsed="false" customWidth="true" hidden="false" outlineLevel="0" max="1794" min="1794" style="1" width="16.33"/>
    <col collapsed="false" customWidth="true" hidden="false" outlineLevel="0" max="1795" min="1795" style="1" width="12.33"/>
    <col collapsed="false" customWidth="true" hidden="false" outlineLevel="0" max="1796" min="1796" style="1" width="13.56"/>
    <col collapsed="false" customWidth="true" hidden="false" outlineLevel="0" max="1797" min="1797" style="1" width="18.34"/>
    <col collapsed="false" customWidth="true" hidden="false" outlineLevel="0" max="1798" min="1798" style="1" width="17.67"/>
    <col collapsed="false" customWidth="false" hidden="false" outlineLevel="0" max="1799" min="1799" style="1" width="9.56"/>
    <col collapsed="false" customWidth="true" hidden="false" outlineLevel="0" max="1800" min="1800" style="1" width="6.11"/>
    <col collapsed="false" customWidth="true" hidden="false" outlineLevel="0" max="1801" min="1801" style="1" width="4.56"/>
    <col collapsed="false" customWidth="true" hidden="false" outlineLevel="0" max="1802" min="1802" style="1" width="16.33"/>
    <col collapsed="false" customWidth="true" hidden="false" outlineLevel="0" max="1803" min="1803" style="1" width="30.56"/>
    <col collapsed="false" customWidth="true" hidden="false" outlineLevel="0" max="1804" min="1804" style="1" width="12.56"/>
    <col collapsed="false" customWidth="true" hidden="false" outlineLevel="0" max="1805" min="1805" style="1" width="16.11"/>
    <col collapsed="false" customWidth="true" hidden="false" outlineLevel="0" max="1806" min="1806" style="1" width="17.67"/>
    <col collapsed="false" customWidth="false" hidden="false" outlineLevel="0" max="1807" min="1807" style="1" width="9.56"/>
    <col collapsed="false" customWidth="true" hidden="false" outlineLevel="0" max="1808" min="1808" style="1" width="5"/>
    <col collapsed="false" customWidth="true" hidden="false" outlineLevel="0" max="1809" min="1809" style="1" width="12.56"/>
    <col collapsed="false" customWidth="true" hidden="false" outlineLevel="0" max="1810" min="1810" style="1" width="16.11"/>
    <col collapsed="false" customWidth="true" hidden="false" outlineLevel="0" max="1811" min="1811" style="1" width="17.67"/>
    <col collapsed="false" customWidth="true" hidden="false" outlineLevel="0" max="1812" min="1812" style="1" width="12.88"/>
    <col collapsed="false" customWidth="false" hidden="false" outlineLevel="0" max="2048" min="1813" style="1" width="9.56"/>
    <col collapsed="false" customWidth="true" hidden="false" outlineLevel="0" max="2049" min="2049" style="1" width="4.56"/>
    <col collapsed="false" customWidth="true" hidden="false" outlineLevel="0" max="2050" min="2050" style="1" width="16.33"/>
    <col collapsed="false" customWidth="true" hidden="false" outlineLevel="0" max="2051" min="2051" style="1" width="12.33"/>
    <col collapsed="false" customWidth="true" hidden="false" outlineLevel="0" max="2052" min="2052" style="1" width="13.56"/>
    <col collapsed="false" customWidth="true" hidden="false" outlineLevel="0" max="2053" min="2053" style="1" width="18.34"/>
    <col collapsed="false" customWidth="true" hidden="false" outlineLevel="0" max="2054" min="2054" style="1" width="17.67"/>
    <col collapsed="false" customWidth="false" hidden="false" outlineLevel="0" max="2055" min="2055" style="1" width="9.56"/>
    <col collapsed="false" customWidth="true" hidden="false" outlineLevel="0" max="2056" min="2056" style="1" width="6.11"/>
    <col collapsed="false" customWidth="true" hidden="false" outlineLevel="0" max="2057" min="2057" style="1" width="4.56"/>
    <col collapsed="false" customWidth="true" hidden="false" outlineLevel="0" max="2058" min="2058" style="1" width="16.33"/>
    <col collapsed="false" customWidth="true" hidden="false" outlineLevel="0" max="2059" min="2059" style="1" width="30.56"/>
    <col collapsed="false" customWidth="true" hidden="false" outlineLevel="0" max="2060" min="2060" style="1" width="12.56"/>
    <col collapsed="false" customWidth="true" hidden="false" outlineLevel="0" max="2061" min="2061" style="1" width="16.11"/>
    <col collapsed="false" customWidth="true" hidden="false" outlineLevel="0" max="2062" min="2062" style="1" width="17.67"/>
    <col collapsed="false" customWidth="false" hidden="false" outlineLevel="0" max="2063" min="2063" style="1" width="9.56"/>
    <col collapsed="false" customWidth="true" hidden="false" outlineLevel="0" max="2064" min="2064" style="1" width="5"/>
    <col collapsed="false" customWidth="true" hidden="false" outlineLevel="0" max="2065" min="2065" style="1" width="12.56"/>
    <col collapsed="false" customWidth="true" hidden="false" outlineLevel="0" max="2066" min="2066" style="1" width="16.11"/>
    <col collapsed="false" customWidth="true" hidden="false" outlineLevel="0" max="2067" min="2067" style="1" width="17.67"/>
    <col collapsed="false" customWidth="true" hidden="false" outlineLevel="0" max="2068" min="2068" style="1" width="12.88"/>
    <col collapsed="false" customWidth="false" hidden="false" outlineLevel="0" max="2304" min="2069" style="1" width="9.56"/>
    <col collapsed="false" customWidth="true" hidden="false" outlineLevel="0" max="2305" min="2305" style="1" width="4.56"/>
    <col collapsed="false" customWidth="true" hidden="false" outlineLevel="0" max="2306" min="2306" style="1" width="16.33"/>
    <col collapsed="false" customWidth="true" hidden="false" outlineLevel="0" max="2307" min="2307" style="1" width="12.33"/>
    <col collapsed="false" customWidth="true" hidden="false" outlineLevel="0" max="2308" min="2308" style="1" width="13.56"/>
    <col collapsed="false" customWidth="true" hidden="false" outlineLevel="0" max="2309" min="2309" style="1" width="18.34"/>
    <col collapsed="false" customWidth="true" hidden="false" outlineLevel="0" max="2310" min="2310" style="1" width="17.67"/>
    <col collapsed="false" customWidth="false" hidden="false" outlineLevel="0" max="2311" min="2311" style="1" width="9.56"/>
    <col collapsed="false" customWidth="true" hidden="false" outlineLevel="0" max="2312" min="2312" style="1" width="6.11"/>
    <col collapsed="false" customWidth="true" hidden="false" outlineLevel="0" max="2313" min="2313" style="1" width="4.56"/>
    <col collapsed="false" customWidth="true" hidden="false" outlineLevel="0" max="2314" min="2314" style="1" width="16.33"/>
    <col collapsed="false" customWidth="true" hidden="false" outlineLevel="0" max="2315" min="2315" style="1" width="30.56"/>
    <col collapsed="false" customWidth="true" hidden="false" outlineLevel="0" max="2316" min="2316" style="1" width="12.56"/>
    <col collapsed="false" customWidth="true" hidden="false" outlineLevel="0" max="2317" min="2317" style="1" width="16.11"/>
    <col collapsed="false" customWidth="true" hidden="false" outlineLevel="0" max="2318" min="2318" style="1" width="17.67"/>
    <col collapsed="false" customWidth="false" hidden="false" outlineLevel="0" max="2319" min="2319" style="1" width="9.56"/>
    <col collapsed="false" customWidth="true" hidden="false" outlineLevel="0" max="2320" min="2320" style="1" width="5"/>
    <col collapsed="false" customWidth="true" hidden="false" outlineLevel="0" max="2321" min="2321" style="1" width="12.56"/>
    <col collapsed="false" customWidth="true" hidden="false" outlineLevel="0" max="2322" min="2322" style="1" width="16.11"/>
    <col collapsed="false" customWidth="true" hidden="false" outlineLevel="0" max="2323" min="2323" style="1" width="17.67"/>
    <col collapsed="false" customWidth="true" hidden="false" outlineLevel="0" max="2324" min="2324" style="1" width="12.88"/>
    <col collapsed="false" customWidth="false" hidden="false" outlineLevel="0" max="2560" min="2325" style="1" width="9.56"/>
    <col collapsed="false" customWidth="true" hidden="false" outlineLevel="0" max="2561" min="2561" style="1" width="4.56"/>
    <col collapsed="false" customWidth="true" hidden="false" outlineLevel="0" max="2562" min="2562" style="1" width="16.33"/>
    <col collapsed="false" customWidth="true" hidden="false" outlineLevel="0" max="2563" min="2563" style="1" width="12.33"/>
    <col collapsed="false" customWidth="true" hidden="false" outlineLevel="0" max="2564" min="2564" style="1" width="13.56"/>
    <col collapsed="false" customWidth="true" hidden="false" outlineLevel="0" max="2565" min="2565" style="1" width="18.34"/>
    <col collapsed="false" customWidth="true" hidden="false" outlineLevel="0" max="2566" min="2566" style="1" width="17.67"/>
    <col collapsed="false" customWidth="false" hidden="false" outlineLevel="0" max="2567" min="2567" style="1" width="9.56"/>
    <col collapsed="false" customWidth="true" hidden="false" outlineLevel="0" max="2568" min="2568" style="1" width="6.11"/>
    <col collapsed="false" customWidth="true" hidden="false" outlineLevel="0" max="2569" min="2569" style="1" width="4.56"/>
    <col collapsed="false" customWidth="true" hidden="false" outlineLevel="0" max="2570" min="2570" style="1" width="16.33"/>
    <col collapsed="false" customWidth="true" hidden="false" outlineLevel="0" max="2571" min="2571" style="1" width="30.56"/>
    <col collapsed="false" customWidth="true" hidden="false" outlineLevel="0" max="2572" min="2572" style="1" width="12.56"/>
    <col collapsed="false" customWidth="true" hidden="false" outlineLevel="0" max="2573" min="2573" style="1" width="16.11"/>
    <col collapsed="false" customWidth="true" hidden="false" outlineLevel="0" max="2574" min="2574" style="1" width="17.67"/>
    <col collapsed="false" customWidth="false" hidden="false" outlineLevel="0" max="2575" min="2575" style="1" width="9.56"/>
    <col collapsed="false" customWidth="true" hidden="false" outlineLevel="0" max="2576" min="2576" style="1" width="5"/>
    <col collapsed="false" customWidth="true" hidden="false" outlineLevel="0" max="2577" min="2577" style="1" width="12.56"/>
    <col collapsed="false" customWidth="true" hidden="false" outlineLevel="0" max="2578" min="2578" style="1" width="16.11"/>
    <col collapsed="false" customWidth="true" hidden="false" outlineLevel="0" max="2579" min="2579" style="1" width="17.67"/>
    <col collapsed="false" customWidth="true" hidden="false" outlineLevel="0" max="2580" min="2580" style="1" width="12.88"/>
    <col collapsed="false" customWidth="false" hidden="false" outlineLevel="0" max="2816" min="2581" style="1" width="9.56"/>
    <col collapsed="false" customWidth="true" hidden="false" outlineLevel="0" max="2817" min="2817" style="1" width="4.56"/>
    <col collapsed="false" customWidth="true" hidden="false" outlineLevel="0" max="2818" min="2818" style="1" width="16.33"/>
    <col collapsed="false" customWidth="true" hidden="false" outlineLevel="0" max="2819" min="2819" style="1" width="12.33"/>
    <col collapsed="false" customWidth="true" hidden="false" outlineLevel="0" max="2820" min="2820" style="1" width="13.56"/>
    <col collapsed="false" customWidth="true" hidden="false" outlineLevel="0" max="2821" min="2821" style="1" width="18.34"/>
    <col collapsed="false" customWidth="true" hidden="false" outlineLevel="0" max="2822" min="2822" style="1" width="17.67"/>
    <col collapsed="false" customWidth="false" hidden="false" outlineLevel="0" max="2823" min="2823" style="1" width="9.56"/>
    <col collapsed="false" customWidth="true" hidden="false" outlineLevel="0" max="2824" min="2824" style="1" width="6.11"/>
    <col collapsed="false" customWidth="true" hidden="false" outlineLevel="0" max="2825" min="2825" style="1" width="4.56"/>
    <col collapsed="false" customWidth="true" hidden="false" outlineLevel="0" max="2826" min="2826" style="1" width="16.33"/>
    <col collapsed="false" customWidth="true" hidden="false" outlineLevel="0" max="2827" min="2827" style="1" width="30.56"/>
    <col collapsed="false" customWidth="true" hidden="false" outlineLevel="0" max="2828" min="2828" style="1" width="12.56"/>
    <col collapsed="false" customWidth="true" hidden="false" outlineLevel="0" max="2829" min="2829" style="1" width="16.11"/>
    <col collapsed="false" customWidth="true" hidden="false" outlineLevel="0" max="2830" min="2830" style="1" width="17.67"/>
    <col collapsed="false" customWidth="false" hidden="false" outlineLevel="0" max="2831" min="2831" style="1" width="9.56"/>
    <col collapsed="false" customWidth="true" hidden="false" outlineLevel="0" max="2832" min="2832" style="1" width="5"/>
    <col collapsed="false" customWidth="true" hidden="false" outlineLevel="0" max="2833" min="2833" style="1" width="12.56"/>
    <col collapsed="false" customWidth="true" hidden="false" outlineLevel="0" max="2834" min="2834" style="1" width="16.11"/>
    <col collapsed="false" customWidth="true" hidden="false" outlineLevel="0" max="2835" min="2835" style="1" width="17.67"/>
    <col collapsed="false" customWidth="true" hidden="false" outlineLevel="0" max="2836" min="2836" style="1" width="12.88"/>
    <col collapsed="false" customWidth="false" hidden="false" outlineLevel="0" max="3072" min="2837" style="1" width="9.56"/>
    <col collapsed="false" customWidth="true" hidden="false" outlineLevel="0" max="3073" min="3073" style="1" width="4.56"/>
    <col collapsed="false" customWidth="true" hidden="false" outlineLevel="0" max="3074" min="3074" style="1" width="16.33"/>
    <col collapsed="false" customWidth="true" hidden="false" outlineLevel="0" max="3075" min="3075" style="1" width="12.33"/>
    <col collapsed="false" customWidth="true" hidden="false" outlineLevel="0" max="3076" min="3076" style="1" width="13.56"/>
    <col collapsed="false" customWidth="true" hidden="false" outlineLevel="0" max="3077" min="3077" style="1" width="18.34"/>
    <col collapsed="false" customWidth="true" hidden="false" outlineLevel="0" max="3078" min="3078" style="1" width="17.67"/>
    <col collapsed="false" customWidth="false" hidden="false" outlineLevel="0" max="3079" min="3079" style="1" width="9.56"/>
    <col collapsed="false" customWidth="true" hidden="false" outlineLevel="0" max="3080" min="3080" style="1" width="6.11"/>
    <col collapsed="false" customWidth="true" hidden="false" outlineLevel="0" max="3081" min="3081" style="1" width="4.56"/>
    <col collapsed="false" customWidth="true" hidden="false" outlineLevel="0" max="3082" min="3082" style="1" width="16.33"/>
    <col collapsed="false" customWidth="true" hidden="false" outlineLevel="0" max="3083" min="3083" style="1" width="30.56"/>
    <col collapsed="false" customWidth="true" hidden="false" outlineLevel="0" max="3084" min="3084" style="1" width="12.56"/>
    <col collapsed="false" customWidth="true" hidden="false" outlineLevel="0" max="3085" min="3085" style="1" width="16.11"/>
    <col collapsed="false" customWidth="true" hidden="false" outlineLevel="0" max="3086" min="3086" style="1" width="17.67"/>
    <col collapsed="false" customWidth="false" hidden="false" outlineLevel="0" max="3087" min="3087" style="1" width="9.56"/>
    <col collapsed="false" customWidth="true" hidden="false" outlineLevel="0" max="3088" min="3088" style="1" width="5"/>
    <col collapsed="false" customWidth="true" hidden="false" outlineLevel="0" max="3089" min="3089" style="1" width="12.56"/>
    <col collapsed="false" customWidth="true" hidden="false" outlineLevel="0" max="3090" min="3090" style="1" width="16.11"/>
    <col collapsed="false" customWidth="true" hidden="false" outlineLevel="0" max="3091" min="3091" style="1" width="17.67"/>
    <col collapsed="false" customWidth="true" hidden="false" outlineLevel="0" max="3092" min="3092" style="1" width="12.88"/>
    <col collapsed="false" customWidth="false" hidden="false" outlineLevel="0" max="3328" min="3093" style="1" width="9.56"/>
    <col collapsed="false" customWidth="true" hidden="false" outlineLevel="0" max="3329" min="3329" style="1" width="4.56"/>
    <col collapsed="false" customWidth="true" hidden="false" outlineLevel="0" max="3330" min="3330" style="1" width="16.33"/>
    <col collapsed="false" customWidth="true" hidden="false" outlineLevel="0" max="3331" min="3331" style="1" width="12.33"/>
    <col collapsed="false" customWidth="true" hidden="false" outlineLevel="0" max="3332" min="3332" style="1" width="13.56"/>
    <col collapsed="false" customWidth="true" hidden="false" outlineLevel="0" max="3333" min="3333" style="1" width="18.34"/>
    <col collapsed="false" customWidth="true" hidden="false" outlineLevel="0" max="3334" min="3334" style="1" width="17.67"/>
    <col collapsed="false" customWidth="false" hidden="false" outlineLevel="0" max="3335" min="3335" style="1" width="9.56"/>
    <col collapsed="false" customWidth="true" hidden="false" outlineLevel="0" max="3336" min="3336" style="1" width="6.11"/>
    <col collapsed="false" customWidth="true" hidden="false" outlineLevel="0" max="3337" min="3337" style="1" width="4.56"/>
    <col collapsed="false" customWidth="true" hidden="false" outlineLevel="0" max="3338" min="3338" style="1" width="16.33"/>
    <col collapsed="false" customWidth="true" hidden="false" outlineLevel="0" max="3339" min="3339" style="1" width="30.56"/>
    <col collapsed="false" customWidth="true" hidden="false" outlineLevel="0" max="3340" min="3340" style="1" width="12.56"/>
    <col collapsed="false" customWidth="true" hidden="false" outlineLevel="0" max="3341" min="3341" style="1" width="16.11"/>
    <col collapsed="false" customWidth="true" hidden="false" outlineLevel="0" max="3342" min="3342" style="1" width="17.67"/>
    <col collapsed="false" customWidth="false" hidden="false" outlineLevel="0" max="3343" min="3343" style="1" width="9.56"/>
    <col collapsed="false" customWidth="true" hidden="false" outlineLevel="0" max="3344" min="3344" style="1" width="5"/>
    <col collapsed="false" customWidth="true" hidden="false" outlineLevel="0" max="3345" min="3345" style="1" width="12.56"/>
    <col collapsed="false" customWidth="true" hidden="false" outlineLevel="0" max="3346" min="3346" style="1" width="16.11"/>
    <col collapsed="false" customWidth="true" hidden="false" outlineLevel="0" max="3347" min="3347" style="1" width="17.67"/>
    <col collapsed="false" customWidth="true" hidden="false" outlineLevel="0" max="3348" min="3348" style="1" width="12.88"/>
    <col collapsed="false" customWidth="false" hidden="false" outlineLevel="0" max="3584" min="3349" style="1" width="9.56"/>
    <col collapsed="false" customWidth="true" hidden="false" outlineLevel="0" max="3585" min="3585" style="1" width="4.56"/>
    <col collapsed="false" customWidth="true" hidden="false" outlineLevel="0" max="3586" min="3586" style="1" width="16.33"/>
    <col collapsed="false" customWidth="true" hidden="false" outlineLevel="0" max="3587" min="3587" style="1" width="12.33"/>
    <col collapsed="false" customWidth="true" hidden="false" outlineLevel="0" max="3588" min="3588" style="1" width="13.56"/>
    <col collapsed="false" customWidth="true" hidden="false" outlineLevel="0" max="3589" min="3589" style="1" width="18.34"/>
    <col collapsed="false" customWidth="true" hidden="false" outlineLevel="0" max="3590" min="3590" style="1" width="17.67"/>
    <col collapsed="false" customWidth="false" hidden="false" outlineLevel="0" max="3591" min="3591" style="1" width="9.56"/>
    <col collapsed="false" customWidth="true" hidden="false" outlineLevel="0" max="3592" min="3592" style="1" width="6.11"/>
    <col collapsed="false" customWidth="true" hidden="false" outlineLevel="0" max="3593" min="3593" style="1" width="4.56"/>
    <col collapsed="false" customWidth="true" hidden="false" outlineLevel="0" max="3594" min="3594" style="1" width="16.33"/>
    <col collapsed="false" customWidth="true" hidden="false" outlineLevel="0" max="3595" min="3595" style="1" width="30.56"/>
    <col collapsed="false" customWidth="true" hidden="false" outlineLevel="0" max="3596" min="3596" style="1" width="12.56"/>
    <col collapsed="false" customWidth="true" hidden="false" outlineLevel="0" max="3597" min="3597" style="1" width="16.11"/>
    <col collapsed="false" customWidth="true" hidden="false" outlineLevel="0" max="3598" min="3598" style="1" width="17.67"/>
    <col collapsed="false" customWidth="false" hidden="false" outlineLevel="0" max="3599" min="3599" style="1" width="9.56"/>
    <col collapsed="false" customWidth="true" hidden="false" outlineLevel="0" max="3600" min="3600" style="1" width="5"/>
    <col collapsed="false" customWidth="true" hidden="false" outlineLevel="0" max="3601" min="3601" style="1" width="12.56"/>
    <col collapsed="false" customWidth="true" hidden="false" outlineLevel="0" max="3602" min="3602" style="1" width="16.11"/>
    <col collapsed="false" customWidth="true" hidden="false" outlineLevel="0" max="3603" min="3603" style="1" width="17.67"/>
    <col collapsed="false" customWidth="true" hidden="false" outlineLevel="0" max="3604" min="3604" style="1" width="12.88"/>
    <col collapsed="false" customWidth="false" hidden="false" outlineLevel="0" max="3840" min="3605" style="1" width="9.56"/>
    <col collapsed="false" customWidth="true" hidden="false" outlineLevel="0" max="3841" min="3841" style="1" width="4.56"/>
    <col collapsed="false" customWidth="true" hidden="false" outlineLevel="0" max="3842" min="3842" style="1" width="16.33"/>
    <col collapsed="false" customWidth="true" hidden="false" outlineLevel="0" max="3843" min="3843" style="1" width="12.33"/>
    <col collapsed="false" customWidth="true" hidden="false" outlineLevel="0" max="3844" min="3844" style="1" width="13.56"/>
    <col collapsed="false" customWidth="true" hidden="false" outlineLevel="0" max="3845" min="3845" style="1" width="18.34"/>
    <col collapsed="false" customWidth="true" hidden="false" outlineLevel="0" max="3846" min="3846" style="1" width="17.67"/>
    <col collapsed="false" customWidth="false" hidden="false" outlineLevel="0" max="3847" min="3847" style="1" width="9.56"/>
    <col collapsed="false" customWidth="true" hidden="false" outlineLevel="0" max="3848" min="3848" style="1" width="6.11"/>
    <col collapsed="false" customWidth="true" hidden="false" outlineLevel="0" max="3849" min="3849" style="1" width="4.56"/>
    <col collapsed="false" customWidth="true" hidden="false" outlineLevel="0" max="3850" min="3850" style="1" width="16.33"/>
    <col collapsed="false" customWidth="true" hidden="false" outlineLevel="0" max="3851" min="3851" style="1" width="30.56"/>
    <col collapsed="false" customWidth="true" hidden="false" outlineLevel="0" max="3852" min="3852" style="1" width="12.56"/>
    <col collapsed="false" customWidth="true" hidden="false" outlineLevel="0" max="3853" min="3853" style="1" width="16.11"/>
    <col collapsed="false" customWidth="true" hidden="false" outlineLevel="0" max="3854" min="3854" style="1" width="17.67"/>
    <col collapsed="false" customWidth="false" hidden="false" outlineLevel="0" max="3855" min="3855" style="1" width="9.56"/>
    <col collapsed="false" customWidth="true" hidden="false" outlineLevel="0" max="3856" min="3856" style="1" width="5"/>
    <col collapsed="false" customWidth="true" hidden="false" outlineLevel="0" max="3857" min="3857" style="1" width="12.56"/>
    <col collapsed="false" customWidth="true" hidden="false" outlineLevel="0" max="3858" min="3858" style="1" width="16.11"/>
    <col collapsed="false" customWidth="true" hidden="false" outlineLevel="0" max="3859" min="3859" style="1" width="17.67"/>
    <col collapsed="false" customWidth="true" hidden="false" outlineLevel="0" max="3860" min="3860" style="1" width="12.88"/>
    <col collapsed="false" customWidth="false" hidden="false" outlineLevel="0" max="4096" min="3861" style="1" width="9.56"/>
    <col collapsed="false" customWidth="true" hidden="false" outlineLevel="0" max="4097" min="4097" style="1" width="4.56"/>
    <col collapsed="false" customWidth="true" hidden="false" outlineLevel="0" max="4098" min="4098" style="1" width="16.33"/>
    <col collapsed="false" customWidth="true" hidden="false" outlineLevel="0" max="4099" min="4099" style="1" width="12.33"/>
    <col collapsed="false" customWidth="true" hidden="false" outlineLevel="0" max="4100" min="4100" style="1" width="13.56"/>
    <col collapsed="false" customWidth="true" hidden="false" outlineLevel="0" max="4101" min="4101" style="1" width="18.34"/>
    <col collapsed="false" customWidth="true" hidden="false" outlineLevel="0" max="4102" min="4102" style="1" width="17.67"/>
    <col collapsed="false" customWidth="false" hidden="false" outlineLevel="0" max="4103" min="4103" style="1" width="9.56"/>
    <col collapsed="false" customWidth="true" hidden="false" outlineLevel="0" max="4104" min="4104" style="1" width="6.11"/>
    <col collapsed="false" customWidth="true" hidden="false" outlineLevel="0" max="4105" min="4105" style="1" width="4.56"/>
    <col collapsed="false" customWidth="true" hidden="false" outlineLevel="0" max="4106" min="4106" style="1" width="16.33"/>
    <col collapsed="false" customWidth="true" hidden="false" outlineLevel="0" max="4107" min="4107" style="1" width="30.56"/>
    <col collapsed="false" customWidth="true" hidden="false" outlineLevel="0" max="4108" min="4108" style="1" width="12.56"/>
    <col collapsed="false" customWidth="true" hidden="false" outlineLevel="0" max="4109" min="4109" style="1" width="16.11"/>
    <col collapsed="false" customWidth="true" hidden="false" outlineLevel="0" max="4110" min="4110" style="1" width="17.67"/>
    <col collapsed="false" customWidth="false" hidden="false" outlineLevel="0" max="4111" min="4111" style="1" width="9.56"/>
    <col collapsed="false" customWidth="true" hidden="false" outlineLevel="0" max="4112" min="4112" style="1" width="5"/>
    <col collapsed="false" customWidth="true" hidden="false" outlineLevel="0" max="4113" min="4113" style="1" width="12.56"/>
    <col collapsed="false" customWidth="true" hidden="false" outlineLevel="0" max="4114" min="4114" style="1" width="16.11"/>
    <col collapsed="false" customWidth="true" hidden="false" outlineLevel="0" max="4115" min="4115" style="1" width="17.67"/>
    <col collapsed="false" customWidth="true" hidden="false" outlineLevel="0" max="4116" min="4116" style="1" width="12.88"/>
    <col collapsed="false" customWidth="false" hidden="false" outlineLevel="0" max="4352" min="4117" style="1" width="9.56"/>
    <col collapsed="false" customWidth="true" hidden="false" outlineLevel="0" max="4353" min="4353" style="1" width="4.56"/>
    <col collapsed="false" customWidth="true" hidden="false" outlineLevel="0" max="4354" min="4354" style="1" width="16.33"/>
    <col collapsed="false" customWidth="true" hidden="false" outlineLevel="0" max="4355" min="4355" style="1" width="12.33"/>
    <col collapsed="false" customWidth="true" hidden="false" outlineLevel="0" max="4356" min="4356" style="1" width="13.56"/>
    <col collapsed="false" customWidth="true" hidden="false" outlineLevel="0" max="4357" min="4357" style="1" width="18.34"/>
    <col collapsed="false" customWidth="true" hidden="false" outlineLevel="0" max="4358" min="4358" style="1" width="17.67"/>
    <col collapsed="false" customWidth="false" hidden="false" outlineLevel="0" max="4359" min="4359" style="1" width="9.56"/>
    <col collapsed="false" customWidth="true" hidden="false" outlineLevel="0" max="4360" min="4360" style="1" width="6.11"/>
    <col collapsed="false" customWidth="true" hidden="false" outlineLevel="0" max="4361" min="4361" style="1" width="4.56"/>
    <col collapsed="false" customWidth="true" hidden="false" outlineLevel="0" max="4362" min="4362" style="1" width="16.33"/>
    <col collapsed="false" customWidth="true" hidden="false" outlineLevel="0" max="4363" min="4363" style="1" width="30.56"/>
    <col collapsed="false" customWidth="true" hidden="false" outlineLevel="0" max="4364" min="4364" style="1" width="12.56"/>
    <col collapsed="false" customWidth="true" hidden="false" outlineLevel="0" max="4365" min="4365" style="1" width="16.11"/>
    <col collapsed="false" customWidth="true" hidden="false" outlineLevel="0" max="4366" min="4366" style="1" width="17.67"/>
    <col collapsed="false" customWidth="false" hidden="false" outlineLevel="0" max="4367" min="4367" style="1" width="9.56"/>
    <col collapsed="false" customWidth="true" hidden="false" outlineLevel="0" max="4368" min="4368" style="1" width="5"/>
    <col collapsed="false" customWidth="true" hidden="false" outlineLevel="0" max="4369" min="4369" style="1" width="12.56"/>
    <col collapsed="false" customWidth="true" hidden="false" outlineLevel="0" max="4370" min="4370" style="1" width="16.11"/>
    <col collapsed="false" customWidth="true" hidden="false" outlineLevel="0" max="4371" min="4371" style="1" width="17.67"/>
    <col collapsed="false" customWidth="true" hidden="false" outlineLevel="0" max="4372" min="4372" style="1" width="12.88"/>
    <col collapsed="false" customWidth="false" hidden="false" outlineLevel="0" max="4608" min="4373" style="1" width="9.56"/>
    <col collapsed="false" customWidth="true" hidden="false" outlineLevel="0" max="4609" min="4609" style="1" width="4.56"/>
    <col collapsed="false" customWidth="true" hidden="false" outlineLevel="0" max="4610" min="4610" style="1" width="16.33"/>
    <col collapsed="false" customWidth="true" hidden="false" outlineLevel="0" max="4611" min="4611" style="1" width="12.33"/>
    <col collapsed="false" customWidth="true" hidden="false" outlineLevel="0" max="4612" min="4612" style="1" width="13.56"/>
    <col collapsed="false" customWidth="true" hidden="false" outlineLevel="0" max="4613" min="4613" style="1" width="18.34"/>
    <col collapsed="false" customWidth="true" hidden="false" outlineLevel="0" max="4614" min="4614" style="1" width="17.67"/>
    <col collapsed="false" customWidth="false" hidden="false" outlineLevel="0" max="4615" min="4615" style="1" width="9.56"/>
    <col collapsed="false" customWidth="true" hidden="false" outlineLevel="0" max="4616" min="4616" style="1" width="6.11"/>
    <col collapsed="false" customWidth="true" hidden="false" outlineLevel="0" max="4617" min="4617" style="1" width="4.56"/>
    <col collapsed="false" customWidth="true" hidden="false" outlineLevel="0" max="4618" min="4618" style="1" width="16.33"/>
    <col collapsed="false" customWidth="true" hidden="false" outlineLevel="0" max="4619" min="4619" style="1" width="30.56"/>
    <col collapsed="false" customWidth="true" hidden="false" outlineLevel="0" max="4620" min="4620" style="1" width="12.56"/>
    <col collapsed="false" customWidth="true" hidden="false" outlineLevel="0" max="4621" min="4621" style="1" width="16.11"/>
    <col collapsed="false" customWidth="true" hidden="false" outlineLevel="0" max="4622" min="4622" style="1" width="17.67"/>
    <col collapsed="false" customWidth="false" hidden="false" outlineLevel="0" max="4623" min="4623" style="1" width="9.56"/>
    <col collapsed="false" customWidth="true" hidden="false" outlineLevel="0" max="4624" min="4624" style="1" width="5"/>
    <col collapsed="false" customWidth="true" hidden="false" outlineLevel="0" max="4625" min="4625" style="1" width="12.56"/>
    <col collapsed="false" customWidth="true" hidden="false" outlineLevel="0" max="4626" min="4626" style="1" width="16.11"/>
    <col collapsed="false" customWidth="true" hidden="false" outlineLevel="0" max="4627" min="4627" style="1" width="17.67"/>
    <col collapsed="false" customWidth="true" hidden="false" outlineLevel="0" max="4628" min="4628" style="1" width="12.88"/>
    <col collapsed="false" customWidth="false" hidden="false" outlineLevel="0" max="4864" min="4629" style="1" width="9.56"/>
    <col collapsed="false" customWidth="true" hidden="false" outlineLevel="0" max="4865" min="4865" style="1" width="4.56"/>
    <col collapsed="false" customWidth="true" hidden="false" outlineLevel="0" max="4866" min="4866" style="1" width="16.33"/>
    <col collapsed="false" customWidth="true" hidden="false" outlineLevel="0" max="4867" min="4867" style="1" width="12.33"/>
    <col collapsed="false" customWidth="true" hidden="false" outlineLevel="0" max="4868" min="4868" style="1" width="13.56"/>
    <col collapsed="false" customWidth="true" hidden="false" outlineLevel="0" max="4869" min="4869" style="1" width="18.34"/>
    <col collapsed="false" customWidth="true" hidden="false" outlineLevel="0" max="4870" min="4870" style="1" width="17.67"/>
    <col collapsed="false" customWidth="false" hidden="false" outlineLevel="0" max="4871" min="4871" style="1" width="9.56"/>
    <col collapsed="false" customWidth="true" hidden="false" outlineLevel="0" max="4872" min="4872" style="1" width="6.11"/>
    <col collapsed="false" customWidth="true" hidden="false" outlineLevel="0" max="4873" min="4873" style="1" width="4.56"/>
    <col collapsed="false" customWidth="true" hidden="false" outlineLevel="0" max="4874" min="4874" style="1" width="16.33"/>
    <col collapsed="false" customWidth="true" hidden="false" outlineLevel="0" max="4875" min="4875" style="1" width="30.56"/>
    <col collapsed="false" customWidth="true" hidden="false" outlineLevel="0" max="4876" min="4876" style="1" width="12.56"/>
    <col collapsed="false" customWidth="true" hidden="false" outlineLevel="0" max="4877" min="4877" style="1" width="16.11"/>
    <col collapsed="false" customWidth="true" hidden="false" outlineLevel="0" max="4878" min="4878" style="1" width="17.67"/>
    <col collapsed="false" customWidth="false" hidden="false" outlineLevel="0" max="4879" min="4879" style="1" width="9.56"/>
    <col collapsed="false" customWidth="true" hidden="false" outlineLevel="0" max="4880" min="4880" style="1" width="5"/>
    <col collapsed="false" customWidth="true" hidden="false" outlineLevel="0" max="4881" min="4881" style="1" width="12.56"/>
    <col collapsed="false" customWidth="true" hidden="false" outlineLevel="0" max="4882" min="4882" style="1" width="16.11"/>
    <col collapsed="false" customWidth="true" hidden="false" outlineLevel="0" max="4883" min="4883" style="1" width="17.67"/>
    <col collapsed="false" customWidth="true" hidden="false" outlineLevel="0" max="4884" min="4884" style="1" width="12.88"/>
    <col collapsed="false" customWidth="false" hidden="false" outlineLevel="0" max="5120" min="4885" style="1" width="9.56"/>
    <col collapsed="false" customWidth="true" hidden="false" outlineLevel="0" max="5121" min="5121" style="1" width="4.56"/>
    <col collapsed="false" customWidth="true" hidden="false" outlineLevel="0" max="5122" min="5122" style="1" width="16.33"/>
    <col collapsed="false" customWidth="true" hidden="false" outlineLevel="0" max="5123" min="5123" style="1" width="12.33"/>
    <col collapsed="false" customWidth="true" hidden="false" outlineLevel="0" max="5124" min="5124" style="1" width="13.56"/>
    <col collapsed="false" customWidth="true" hidden="false" outlineLevel="0" max="5125" min="5125" style="1" width="18.34"/>
    <col collapsed="false" customWidth="true" hidden="false" outlineLevel="0" max="5126" min="5126" style="1" width="17.67"/>
    <col collapsed="false" customWidth="false" hidden="false" outlineLevel="0" max="5127" min="5127" style="1" width="9.56"/>
    <col collapsed="false" customWidth="true" hidden="false" outlineLevel="0" max="5128" min="5128" style="1" width="6.11"/>
    <col collapsed="false" customWidth="true" hidden="false" outlineLevel="0" max="5129" min="5129" style="1" width="4.56"/>
    <col collapsed="false" customWidth="true" hidden="false" outlineLevel="0" max="5130" min="5130" style="1" width="16.33"/>
    <col collapsed="false" customWidth="true" hidden="false" outlineLevel="0" max="5131" min="5131" style="1" width="30.56"/>
    <col collapsed="false" customWidth="true" hidden="false" outlineLevel="0" max="5132" min="5132" style="1" width="12.56"/>
    <col collapsed="false" customWidth="true" hidden="false" outlineLevel="0" max="5133" min="5133" style="1" width="16.11"/>
    <col collapsed="false" customWidth="true" hidden="false" outlineLevel="0" max="5134" min="5134" style="1" width="17.67"/>
    <col collapsed="false" customWidth="false" hidden="false" outlineLevel="0" max="5135" min="5135" style="1" width="9.56"/>
    <col collapsed="false" customWidth="true" hidden="false" outlineLevel="0" max="5136" min="5136" style="1" width="5"/>
    <col collapsed="false" customWidth="true" hidden="false" outlineLevel="0" max="5137" min="5137" style="1" width="12.56"/>
    <col collapsed="false" customWidth="true" hidden="false" outlineLevel="0" max="5138" min="5138" style="1" width="16.11"/>
    <col collapsed="false" customWidth="true" hidden="false" outlineLevel="0" max="5139" min="5139" style="1" width="17.67"/>
    <col collapsed="false" customWidth="true" hidden="false" outlineLevel="0" max="5140" min="5140" style="1" width="12.88"/>
    <col collapsed="false" customWidth="false" hidden="false" outlineLevel="0" max="5376" min="5141" style="1" width="9.56"/>
    <col collapsed="false" customWidth="true" hidden="false" outlineLevel="0" max="5377" min="5377" style="1" width="4.56"/>
    <col collapsed="false" customWidth="true" hidden="false" outlineLevel="0" max="5378" min="5378" style="1" width="16.33"/>
    <col collapsed="false" customWidth="true" hidden="false" outlineLevel="0" max="5379" min="5379" style="1" width="12.33"/>
    <col collapsed="false" customWidth="true" hidden="false" outlineLevel="0" max="5380" min="5380" style="1" width="13.56"/>
    <col collapsed="false" customWidth="true" hidden="false" outlineLevel="0" max="5381" min="5381" style="1" width="18.34"/>
    <col collapsed="false" customWidth="true" hidden="false" outlineLevel="0" max="5382" min="5382" style="1" width="17.67"/>
    <col collapsed="false" customWidth="false" hidden="false" outlineLevel="0" max="5383" min="5383" style="1" width="9.56"/>
    <col collapsed="false" customWidth="true" hidden="false" outlineLevel="0" max="5384" min="5384" style="1" width="6.11"/>
    <col collapsed="false" customWidth="true" hidden="false" outlineLevel="0" max="5385" min="5385" style="1" width="4.56"/>
    <col collapsed="false" customWidth="true" hidden="false" outlineLevel="0" max="5386" min="5386" style="1" width="16.33"/>
    <col collapsed="false" customWidth="true" hidden="false" outlineLevel="0" max="5387" min="5387" style="1" width="30.56"/>
    <col collapsed="false" customWidth="true" hidden="false" outlineLevel="0" max="5388" min="5388" style="1" width="12.56"/>
    <col collapsed="false" customWidth="true" hidden="false" outlineLevel="0" max="5389" min="5389" style="1" width="16.11"/>
    <col collapsed="false" customWidth="true" hidden="false" outlineLevel="0" max="5390" min="5390" style="1" width="17.67"/>
    <col collapsed="false" customWidth="false" hidden="false" outlineLevel="0" max="5391" min="5391" style="1" width="9.56"/>
    <col collapsed="false" customWidth="true" hidden="false" outlineLevel="0" max="5392" min="5392" style="1" width="5"/>
    <col collapsed="false" customWidth="true" hidden="false" outlineLevel="0" max="5393" min="5393" style="1" width="12.56"/>
    <col collapsed="false" customWidth="true" hidden="false" outlineLevel="0" max="5394" min="5394" style="1" width="16.11"/>
    <col collapsed="false" customWidth="true" hidden="false" outlineLevel="0" max="5395" min="5395" style="1" width="17.67"/>
    <col collapsed="false" customWidth="true" hidden="false" outlineLevel="0" max="5396" min="5396" style="1" width="12.88"/>
    <col collapsed="false" customWidth="false" hidden="false" outlineLevel="0" max="5632" min="5397" style="1" width="9.56"/>
    <col collapsed="false" customWidth="true" hidden="false" outlineLevel="0" max="5633" min="5633" style="1" width="4.56"/>
    <col collapsed="false" customWidth="true" hidden="false" outlineLevel="0" max="5634" min="5634" style="1" width="16.33"/>
    <col collapsed="false" customWidth="true" hidden="false" outlineLevel="0" max="5635" min="5635" style="1" width="12.33"/>
    <col collapsed="false" customWidth="true" hidden="false" outlineLevel="0" max="5636" min="5636" style="1" width="13.56"/>
    <col collapsed="false" customWidth="true" hidden="false" outlineLevel="0" max="5637" min="5637" style="1" width="18.34"/>
    <col collapsed="false" customWidth="true" hidden="false" outlineLevel="0" max="5638" min="5638" style="1" width="17.67"/>
    <col collapsed="false" customWidth="false" hidden="false" outlineLevel="0" max="5639" min="5639" style="1" width="9.56"/>
    <col collapsed="false" customWidth="true" hidden="false" outlineLevel="0" max="5640" min="5640" style="1" width="6.11"/>
    <col collapsed="false" customWidth="true" hidden="false" outlineLevel="0" max="5641" min="5641" style="1" width="4.56"/>
    <col collapsed="false" customWidth="true" hidden="false" outlineLevel="0" max="5642" min="5642" style="1" width="16.33"/>
    <col collapsed="false" customWidth="true" hidden="false" outlineLevel="0" max="5643" min="5643" style="1" width="30.56"/>
    <col collapsed="false" customWidth="true" hidden="false" outlineLevel="0" max="5644" min="5644" style="1" width="12.56"/>
    <col collapsed="false" customWidth="true" hidden="false" outlineLevel="0" max="5645" min="5645" style="1" width="16.11"/>
    <col collapsed="false" customWidth="true" hidden="false" outlineLevel="0" max="5646" min="5646" style="1" width="17.67"/>
    <col collapsed="false" customWidth="false" hidden="false" outlineLevel="0" max="5647" min="5647" style="1" width="9.56"/>
    <col collapsed="false" customWidth="true" hidden="false" outlineLevel="0" max="5648" min="5648" style="1" width="5"/>
    <col collapsed="false" customWidth="true" hidden="false" outlineLevel="0" max="5649" min="5649" style="1" width="12.56"/>
    <col collapsed="false" customWidth="true" hidden="false" outlineLevel="0" max="5650" min="5650" style="1" width="16.11"/>
    <col collapsed="false" customWidth="true" hidden="false" outlineLevel="0" max="5651" min="5651" style="1" width="17.67"/>
    <col collapsed="false" customWidth="true" hidden="false" outlineLevel="0" max="5652" min="5652" style="1" width="12.88"/>
    <col collapsed="false" customWidth="false" hidden="false" outlineLevel="0" max="5888" min="5653" style="1" width="9.56"/>
    <col collapsed="false" customWidth="true" hidden="false" outlineLevel="0" max="5889" min="5889" style="1" width="4.56"/>
    <col collapsed="false" customWidth="true" hidden="false" outlineLevel="0" max="5890" min="5890" style="1" width="16.33"/>
    <col collapsed="false" customWidth="true" hidden="false" outlineLevel="0" max="5891" min="5891" style="1" width="12.33"/>
    <col collapsed="false" customWidth="true" hidden="false" outlineLevel="0" max="5892" min="5892" style="1" width="13.56"/>
    <col collapsed="false" customWidth="true" hidden="false" outlineLevel="0" max="5893" min="5893" style="1" width="18.34"/>
    <col collapsed="false" customWidth="true" hidden="false" outlineLevel="0" max="5894" min="5894" style="1" width="17.67"/>
    <col collapsed="false" customWidth="false" hidden="false" outlineLevel="0" max="5895" min="5895" style="1" width="9.56"/>
    <col collapsed="false" customWidth="true" hidden="false" outlineLevel="0" max="5896" min="5896" style="1" width="6.11"/>
    <col collapsed="false" customWidth="true" hidden="false" outlineLevel="0" max="5897" min="5897" style="1" width="4.56"/>
    <col collapsed="false" customWidth="true" hidden="false" outlineLevel="0" max="5898" min="5898" style="1" width="16.33"/>
    <col collapsed="false" customWidth="true" hidden="false" outlineLevel="0" max="5899" min="5899" style="1" width="30.56"/>
    <col collapsed="false" customWidth="true" hidden="false" outlineLevel="0" max="5900" min="5900" style="1" width="12.56"/>
    <col collapsed="false" customWidth="true" hidden="false" outlineLevel="0" max="5901" min="5901" style="1" width="16.11"/>
    <col collapsed="false" customWidth="true" hidden="false" outlineLevel="0" max="5902" min="5902" style="1" width="17.67"/>
    <col collapsed="false" customWidth="false" hidden="false" outlineLevel="0" max="5903" min="5903" style="1" width="9.56"/>
    <col collapsed="false" customWidth="true" hidden="false" outlineLevel="0" max="5904" min="5904" style="1" width="5"/>
    <col collapsed="false" customWidth="true" hidden="false" outlineLevel="0" max="5905" min="5905" style="1" width="12.56"/>
    <col collapsed="false" customWidth="true" hidden="false" outlineLevel="0" max="5906" min="5906" style="1" width="16.11"/>
    <col collapsed="false" customWidth="true" hidden="false" outlineLevel="0" max="5907" min="5907" style="1" width="17.67"/>
    <col collapsed="false" customWidth="true" hidden="false" outlineLevel="0" max="5908" min="5908" style="1" width="12.88"/>
    <col collapsed="false" customWidth="false" hidden="false" outlineLevel="0" max="6144" min="5909" style="1" width="9.56"/>
    <col collapsed="false" customWidth="true" hidden="false" outlineLevel="0" max="6145" min="6145" style="1" width="4.56"/>
    <col collapsed="false" customWidth="true" hidden="false" outlineLevel="0" max="6146" min="6146" style="1" width="16.33"/>
    <col collapsed="false" customWidth="true" hidden="false" outlineLevel="0" max="6147" min="6147" style="1" width="12.33"/>
    <col collapsed="false" customWidth="true" hidden="false" outlineLevel="0" max="6148" min="6148" style="1" width="13.56"/>
    <col collapsed="false" customWidth="true" hidden="false" outlineLevel="0" max="6149" min="6149" style="1" width="18.34"/>
    <col collapsed="false" customWidth="true" hidden="false" outlineLevel="0" max="6150" min="6150" style="1" width="17.67"/>
    <col collapsed="false" customWidth="false" hidden="false" outlineLevel="0" max="6151" min="6151" style="1" width="9.56"/>
    <col collapsed="false" customWidth="true" hidden="false" outlineLevel="0" max="6152" min="6152" style="1" width="6.11"/>
    <col collapsed="false" customWidth="true" hidden="false" outlineLevel="0" max="6153" min="6153" style="1" width="4.56"/>
    <col collapsed="false" customWidth="true" hidden="false" outlineLevel="0" max="6154" min="6154" style="1" width="16.33"/>
    <col collapsed="false" customWidth="true" hidden="false" outlineLevel="0" max="6155" min="6155" style="1" width="30.56"/>
    <col collapsed="false" customWidth="true" hidden="false" outlineLevel="0" max="6156" min="6156" style="1" width="12.56"/>
    <col collapsed="false" customWidth="true" hidden="false" outlineLevel="0" max="6157" min="6157" style="1" width="16.11"/>
    <col collapsed="false" customWidth="true" hidden="false" outlineLevel="0" max="6158" min="6158" style="1" width="17.67"/>
    <col collapsed="false" customWidth="false" hidden="false" outlineLevel="0" max="6159" min="6159" style="1" width="9.56"/>
    <col collapsed="false" customWidth="true" hidden="false" outlineLevel="0" max="6160" min="6160" style="1" width="5"/>
    <col collapsed="false" customWidth="true" hidden="false" outlineLevel="0" max="6161" min="6161" style="1" width="12.56"/>
    <col collapsed="false" customWidth="true" hidden="false" outlineLevel="0" max="6162" min="6162" style="1" width="16.11"/>
    <col collapsed="false" customWidth="true" hidden="false" outlineLevel="0" max="6163" min="6163" style="1" width="17.67"/>
    <col collapsed="false" customWidth="true" hidden="false" outlineLevel="0" max="6164" min="6164" style="1" width="12.88"/>
    <col collapsed="false" customWidth="false" hidden="false" outlineLevel="0" max="6400" min="6165" style="1" width="9.56"/>
    <col collapsed="false" customWidth="true" hidden="false" outlineLevel="0" max="6401" min="6401" style="1" width="4.56"/>
    <col collapsed="false" customWidth="true" hidden="false" outlineLevel="0" max="6402" min="6402" style="1" width="16.33"/>
    <col collapsed="false" customWidth="true" hidden="false" outlineLevel="0" max="6403" min="6403" style="1" width="12.33"/>
    <col collapsed="false" customWidth="true" hidden="false" outlineLevel="0" max="6404" min="6404" style="1" width="13.56"/>
    <col collapsed="false" customWidth="true" hidden="false" outlineLevel="0" max="6405" min="6405" style="1" width="18.34"/>
    <col collapsed="false" customWidth="true" hidden="false" outlineLevel="0" max="6406" min="6406" style="1" width="17.67"/>
    <col collapsed="false" customWidth="false" hidden="false" outlineLevel="0" max="6407" min="6407" style="1" width="9.56"/>
    <col collapsed="false" customWidth="true" hidden="false" outlineLevel="0" max="6408" min="6408" style="1" width="6.11"/>
    <col collapsed="false" customWidth="true" hidden="false" outlineLevel="0" max="6409" min="6409" style="1" width="4.56"/>
    <col collapsed="false" customWidth="true" hidden="false" outlineLevel="0" max="6410" min="6410" style="1" width="16.33"/>
    <col collapsed="false" customWidth="true" hidden="false" outlineLevel="0" max="6411" min="6411" style="1" width="30.56"/>
    <col collapsed="false" customWidth="true" hidden="false" outlineLevel="0" max="6412" min="6412" style="1" width="12.56"/>
    <col collapsed="false" customWidth="true" hidden="false" outlineLevel="0" max="6413" min="6413" style="1" width="16.11"/>
    <col collapsed="false" customWidth="true" hidden="false" outlineLevel="0" max="6414" min="6414" style="1" width="17.67"/>
    <col collapsed="false" customWidth="false" hidden="false" outlineLevel="0" max="6415" min="6415" style="1" width="9.56"/>
    <col collapsed="false" customWidth="true" hidden="false" outlineLevel="0" max="6416" min="6416" style="1" width="5"/>
    <col collapsed="false" customWidth="true" hidden="false" outlineLevel="0" max="6417" min="6417" style="1" width="12.56"/>
    <col collapsed="false" customWidth="true" hidden="false" outlineLevel="0" max="6418" min="6418" style="1" width="16.11"/>
    <col collapsed="false" customWidth="true" hidden="false" outlineLevel="0" max="6419" min="6419" style="1" width="17.67"/>
    <col collapsed="false" customWidth="true" hidden="false" outlineLevel="0" max="6420" min="6420" style="1" width="12.88"/>
    <col collapsed="false" customWidth="false" hidden="false" outlineLevel="0" max="6656" min="6421" style="1" width="9.56"/>
    <col collapsed="false" customWidth="true" hidden="false" outlineLevel="0" max="6657" min="6657" style="1" width="4.56"/>
    <col collapsed="false" customWidth="true" hidden="false" outlineLevel="0" max="6658" min="6658" style="1" width="16.33"/>
    <col collapsed="false" customWidth="true" hidden="false" outlineLevel="0" max="6659" min="6659" style="1" width="12.33"/>
    <col collapsed="false" customWidth="true" hidden="false" outlineLevel="0" max="6660" min="6660" style="1" width="13.56"/>
    <col collapsed="false" customWidth="true" hidden="false" outlineLevel="0" max="6661" min="6661" style="1" width="18.34"/>
    <col collapsed="false" customWidth="true" hidden="false" outlineLevel="0" max="6662" min="6662" style="1" width="17.67"/>
    <col collapsed="false" customWidth="false" hidden="false" outlineLevel="0" max="6663" min="6663" style="1" width="9.56"/>
    <col collapsed="false" customWidth="true" hidden="false" outlineLevel="0" max="6664" min="6664" style="1" width="6.11"/>
    <col collapsed="false" customWidth="true" hidden="false" outlineLevel="0" max="6665" min="6665" style="1" width="4.56"/>
    <col collapsed="false" customWidth="true" hidden="false" outlineLevel="0" max="6666" min="6666" style="1" width="16.33"/>
    <col collapsed="false" customWidth="true" hidden="false" outlineLevel="0" max="6667" min="6667" style="1" width="30.56"/>
    <col collapsed="false" customWidth="true" hidden="false" outlineLevel="0" max="6668" min="6668" style="1" width="12.56"/>
    <col collapsed="false" customWidth="true" hidden="false" outlineLevel="0" max="6669" min="6669" style="1" width="16.11"/>
    <col collapsed="false" customWidth="true" hidden="false" outlineLevel="0" max="6670" min="6670" style="1" width="17.67"/>
    <col collapsed="false" customWidth="false" hidden="false" outlineLevel="0" max="6671" min="6671" style="1" width="9.56"/>
    <col collapsed="false" customWidth="true" hidden="false" outlineLevel="0" max="6672" min="6672" style="1" width="5"/>
    <col collapsed="false" customWidth="true" hidden="false" outlineLevel="0" max="6673" min="6673" style="1" width="12.56"/>
    <col collapsed="false" customWidth="true" hidden="false" outlineLevel="0" max="6674" min="6674" style="1" width="16.11"/>
    <col collapsed="false" customWidth="true" hidden="false" outlineLevel="0" max="6675" min="6675" style="1" width="17.67"/>
    <col collapsed="false" customWidth="true" hidden="false" outlineLevel="0" max="6676" min="6676" style="1" width="12.88"/>
    <col collapsed="false" customWidth="false" hidden="false" outlineLevel="0" max="6912" min="6677" style="1" width="9.56"/>
    <col collapsed="false" customWidth="true" hidden="false" outlineLevel="0" max="6913" min="6913" style="1" width="4.56"/>
    <col collapsed="false" customWidth="true" hidden="false" outlineLevel="0" max="6914" min="6914" style="1" width="16.33"/>
    <col collapsed="false" customWidth="true" hidden="false" outlineLevel="0" max="6915" min="6915" style="1" width="12.33"/>
    <col collapsed="false" customWidth="true" hidden="false" outlineLevel="0" max="6916" min="6916" style="1" width="13.56"/>
    <col collapsed="false" customWidth="true" hidden="false" outlineLevel="0" max="6917" min="6917" style="1" width="18.34"/>
    <col collapsed="false" customWidth="true" hidden="false" outlineLevel="0" max="6918" min="6918" style="1" width="17.67"/>
    <col collapsed="false" customWidth="false" hidden="false" outlineLevel="0" max="6919" min="6919" style="1" width="9.56"/>
    <col collapsed="false" customWidth="true" hidden="false" outlineLevel="0" max="6920" min="6920" style="1" width="6.11"/>
    <col collapsed="false" customWidth="true" hidden="false" outlineLevel="0" max="6921" min="6921" style="1" width="4.56"/>
    <col collapsed="false" customWidth="true" hidden="false" outlineLevel="0" max="6922" min="6922" style="1" width="16.33"/>
    <col collapsed="false" customWidth="true" hidden="false" outlineLevel="0" max="6923" min="6923" style="1" width="30.56"/>
    <col collapsed="false" customWidth="true" hidden="false" outlineLevel="0" max="6924" min="6924" style="1" width="12.56"/>
    <col collapsed="false" customWidth="true" hidden="false" outlineLevel="0" max="6925" min="6925" style="1" width="16.11"/>
    <col collapsed="false" customWidth="true" hidden="false" outlineLevel="0" max="6926" min="6926" style="1" width="17.67"/>
    <col collapsed="false" customWidth="false" hidden="false" outlineLevel="0" max="6927" min="6927" style="1" width="9.56"/>
    <col collapsed="false" customWidth="true" hidden="false" outlineLevel="0" max="6928" min="6928" style="1" width="5"/>
    <col collapsed="false" customWidth="true" hidden="false" outlineLevel="0" max="6929" min="6929" style="1" width="12.56"/>
    <col collapsed="false" customWidth="true" hidden="false" outlineLevel="0" max="6930" min="6930" style="1" width="16.11"/>
    <col collapsed="false" customWidth="true" hidden="false" outlineLevel="0" max="6931" min="6931" style="1" width="17.67"/>
    <col collapsed="false" customWidth="true" hidden="false" outlineLevel="0" max="6932" min="6932" style="1" width="12.88"/>
    <col collapsed="false" customWidth="false" hidden="false" outlineLevel="0" max="7168" min="6933" style="1" width="9.56"/>
    <col collapsed="false" customWidth="true" hidden="false" outlineLevel="0" max="7169" min="7169" style="1" width="4.56"/>
    <col collapsed="false" customWidth="true" hidden="false" outlineLevel="0" max="7170" min="7170" style="1" width="16.33"/>
    <col collapsed="false" customWidth="true" hidden="false" outlineLevel="0" max="7171" min="7171" style="1" width="12.33"/>
    <col collapsed="false" customWidth="true" hidden="false" outlineLevel="0" max="7172" min="7172" style="1" width="13.56"/>
    <col collapsed="false" customWidth="true" hidden="false" outlineLevel="0" max="7173" min="7173" style="1" width="18.34"/>
    <col collapsed="false" customWidth="true" hidden="false" outlineLevel="0" max="7174" min="7174" style="1" width="17.67"/>
    <col collapsed="false" customWidth="false" hidden="false" outlineLevel="0" max="7175" min="7175" style="1" width="9.56"/>
    <col collapsed="false" customWidth="true" hidden="false" outlineLevel="0" max="7176" min="7176" style="1" width="6.11"/>
    <col collapsed="false" customWidth="true" hidden="false" outlineLevel="0" max="7177" min="7177" style="1" width="4.56"/>
    <col collapsed="false" customWidth="true" hidden="false" outlineLevel="0" max="7178" min="7178" style="1" width="16.33"/>
    <col collapsed="false" customWidth="true" hidden="false" outlineLevel="0" max="7179" min="7179" style="1" width="30.56"/>
    <col collapsed="false" customWidth="true" hidden="false" outlineLevel="0" max="7180" min="7180" style="1" width="12.56"/>
    <col collapsed="false" customWidth="true" hidden="false" outlineLevel="0" max="7181" min="7181" style="1" width="16.11"/>
    <col collapsed="false" customWidth="true" hidden="false" outlineLevel="0" max="7182" min="7182" style="1" width="17.67"/>
    <col collapsed="false" customWidth="false" hidden="false" outlineLevel="0" max="7183" min="7183" style="1" width="9.56"/>
    <col collapsed="false" customWidth="true" hidden="false" outlineLevel="0" max="7184" min="7184" style="1" width="5"/>
    <col collapsed="false" customWidth="true" hidden="false" outlineLevel="0" max="7185" min="7185" style="1" width="12.56"/>
    <col collapsed="false" customWidth="true" hidden="false" outlineLevel="0" max="7186" min="7186" style="1" width="16.11"/>
    <col collapsed="false" customWidth="true" hidden="false" outlineLevel="0" max="7187" min="7187" style="1" width="17.67"/>
    <col collapsed="false" customWidth="true" hidden="false" outlineLevel="0" max="7188" min="7188" style="1" width="12.88"/>
    <col collapsed="false" customWidth="false" hidden="false" outlineLevel="0" max="7424" min="7189" style="1" width="9.56"/>
    <col collapsed="false" customWidth="true" hidden="false" outlineLevel="0" max="7425" min="7425" style="1" width="4.56"/>
    <col collapsed="false" customWidth="true" hidden="false" outlineLevel="0" max="7426" min="7426" style="1" width="16.33"/>
    <col collapsed="false" customWidth="true" hidden="false" outlineLevel="0" max="7427" min="7427" style="1" width="12.33"/>
    <col collapsed="false" customWidth="true" hidden="false" outlineLevel="0" max="7428" min="7428" style="1" width="13.56"/>
    <col collapsed="false" customWidth="true" hidden="false" outlineLevel="0" max="7429" min="7429" style="1" width="18.34"/>
    <col collapsed="false" customWidth="true" hidden="false" outlineLevel="0" max="7430" min="7430" style="1" width="17.67"/>
    <col collapsed="false" customWidth="false" hidden="false" outlineLevel="0" max="7431" min="7431" style="1" width="9.56"/>
    <col collapsed="false" customWidth="true" hidden="false" outlineLevel="0" max="7432" min="7432" style="1" width="6.11"/>
    <col collapsed="false" customWidth="true" hidden="false" outlineLevel="0" max="7433" min="7433" style="1" width="4.56"/>
    <col collapsed="false" customWidth="true" hidden="false" outlineLevel="0" max="7434" min="7434" style="1" width="16.33"/>
    <col collapsed="false" customWidth="true" hidden="false" outlineLevel="0" max="7435" min="7435" style="1" width="30.56"/>
    <col collapsed="false" customWidth="true" hidden="false" outlineLevel="0" max="7436" min="7436" style="1" width="12.56"/>
    <col collapsed="false" customWidth="true" hidden="false" outlineLevel="0" max="7437" min="7437" style="1" width="16.11"/>
    <col collapsed="false" customWidth="true" hidden="false" outlineLevel="0" max="7438" min="7438" style="1" width="17.67"/>
    <col collapsed="false" customWidth="false" hidden="false" outlineLevel="0" max="7439" min="7439" style="1" width="9.56"/>
    <col collapsed="false" customWidth="true" hidden="false" outlineLevel="0" max="7440" min="7440" style="1" width="5"/>
    <col collapsed="false" customWidth="true" hidden="false" outlineLevel="0" max="7441" min="7441" style="1" width="12.56"/>
    <col collapsed="false" customWidth="true" hidden="false" outlineLevel="0" max="7442" min="7442" style="1" width="16.11"/>
    <col collapsed="false" customWidth="true" hidden="false" outlineLevel="0" max="7443" min="7443" style="1" width="17.67"/>
    <col collapsed="false" customWidth="true" hidden="false" outlineLevel="0" max="7444" min="7444" style="1" width="12.88"/>
    <col collapsed="false" customWidth="false" hidden="false" outlineLevel="0" max="7680" min="7445" style="1" width="9.56"/>
    <col collapsed="false" customWidth="true" hidden="false" outlineLevel="0" max="7681" min="7681" style="1" width="4.56"/>
    <col collapsed="false" customWidth="true" hidden="false" outlineLevel="0" max="7682" min="7682" style="1" width="16.33"/>
    <col collapsed="false" customWidth="true" hidden="false" outlineLevel="0" max="7683" min="7683" style="1" width="12.33"/>
    <col collapsed="false" customWidth="true" hidden="false" outlineLevel="0" max="7684" min="7684" style="1" width="13.56"/>
    <col collapsed="false" customWidth="true" hidden="false" outlineLevel="0" max="7685" min="7685" style="1" width="18.34"/>
    <col collapsed="false" customWidth="true" hidden="false" outlineLevel="0" max="7686" min="7686" style="1" width="17.67"/>
    <col collapsed="false" customWidth="false" hidden="false" outlineLevel="0" max="7687" min="7687" style="1" width="9.56"/>
    <col collapsed="false" customWidth="true" hidden="false" outlineLevel="0" max="7688" min="7688" style="1" width="6.11"/>
    <col collapsed="false" customWidth="true" hidden="false" outlineLevel="0" max="7689" min="7689" style="1" width="4.56"/>
    <col collapsed="false" customWidth="true" hidden="false" outlineLevel="0" max="7690" min="7690" style="1" width="16.33"/>
    <col collapsed="false" customWidth="true" hidden="false" outlineLevel="0" max="7691" min="7691" style="1" width="30.56"/>
    <col collapsed="false" customWidth="true" hidden="false" outlineLevel="0" max="7692" min="7692" style="1" width="12.56"/>
    <col collapsed="false" customWidth="true" hidden="false" outlineLevel="0" max="7693" min="7693" style="1" width="16.11"/>
    <col collapsed="false" customWidth="true" hidden="false" outlineLevel="0" max="7694" min="7694" style="1" width="17.67"/>
    <col collapsed="false" customWidth="false" hidden="false" outlineLevel="0" max="7695" min="7695" style="1" width="9.56"/>
    <col collapsed="false" customWidth="true" hidden="false" outlineLevel="0" max="7696" min="7696" style="1" width="5"/>
    <col collapsed="false" customWidth="true" hidden="false" outlineLevel="0" max="7697" min="7697" style="1" width="12.56"/>
    <col collapsed="false" customWidth="true" hidden="false" outlineLevel="0" max="7698" min="7698" style="1" width="16.11"/>
    <col collapsed="false" customWidth="true" hidden="false" outlineLevel="0" max="7699" min="7699" style="1" width="17.67"/>
    <col collapsed="false" customWidth="true" hidden="false" outlineLevel="0" max="7700" min="7700" style="1" width="12.88"/>
    <col collapsed="false" customWidth="false" hidden="false" outlineLevel="0" max="7936" min="7701" style="1" width="9.56"/>
    <col collapsed="false" customWidth="true" hidden="false" outlineLevel="0" max="7937" min="7937" style="1" width="4.56"/>
    <col collapsed="false" customWidth="true" hidden="false" outlineLevel="0" max="7938" min="7938" style="1" width="16.33"/>
    <col collapsed="false" customWidth="true" hidden="false" outlineLevel="0" max="7939" min="7939" style="1" width="12.33"/>
    <col collapsed="false" customWidth="true" hidden="false" outlineLevel="0" max="7940" min="7940" style="1" width="13.56"/>
    <col collapsed="false" customWidth="true" hidden="false" outlineLevel="0" max="7941" min="7941" style="1" width="18.34"/>
    <col collapsed="false" customWidth="true" hidden="false" outlineLevel="0" max="7942" min="7942" style="1" width="17.67"/>
    <col collapsed="false" customWidth="false" hidden="false" outlineLevel="0" max="7943" min="7943" style="1" width="9.56"/>
    <col collapsed="false" customWidth="true" hidden="false" outlineLevel="0" max="7944" min="7944" style="1" width="6.11"/>
    <col collapsed="false" customWidth="true" hidden="false" outlineLevel="0" max="7945" min="7945" style="1" width="4.56"/>
    <col collapsed="false" customWidth="true" hidden="false" outlineLevel="0" max="7946" min="7946" style="1" width="16.33"/>
    <col collapsed="false" customWidth="true" hidden="false" outlineLevel="0" max="7947" min="7947" style="1" width="30.56"/>
    <col collapsed="false" customWidth="true" hidden="false" outlineLevel="0" max="7948" min="7948" style="1" width="12.56"/>
    <col collapsed="false" customWidth="true" hidden="false" outlineLevel="0" max="7949" min="7949" style="1" width="16.11"/>
    <col collapsed="false" customWidth="true" hidden="false" outlineLevel="0" max="7950" min="7950" style="1" width="17.67"/>
    <col collapsed="false" customWidth="false" hidden="false" outlineLevel="0" max="7951" min="7951" style="1" width="9.56"/>
    <col collapsed="false" customWidth="true" hidden="false" outlineLevel="0" max="7952" min="7952" style="1" width="5"/>
    <col collapsed="false" customWidth="true" hidden="false" outlineLevel="0" max="7953" min="7953" style="1" width="12.56"/>
    <col collapsed="false" customWidth="true" hidden="false" outlineLevel="0" max="7954" min="7954" style="1" width="16.11"/>
    <col collapsed="false" customWidth="true" hidden="false" outlineLevel="0" max="7955" min="7955" style="1" width="17.67"/>
    <col collapsed="false" customWidth="true" hidden="false" outlineLevel="0" max="7956" min="7956" style="1" width="12.88"/>
    <col collapsed="false" customWidth="false" hidden="false" outlineLevel="0" max="8192" min="7957" style="1" width="9.56"/>
    <col collapsed="false" customWidth="true" hidden="false" outlineLevel="0" max="8193" min="8193" style="1" width="4.56"/>
    <col collapsed="false" customWidth="true" hidden="false" outlineLevel="0" max="8194" min="8194" style="1" width="16.33"/>
    <col collapsed="false" customWidth="true" hidden="false" outlineLevel="0" max="8195" min="8195" style="1" width="12.33"/>
    <col collapsed="false" customWidth="true" hidden="false" outlineLevel="0" max="8196" min="8196" style="1" width="13.56"/>
    <col collapsed="false" customWidth="true" hidden="false" outlineLevel="0" max="8197" min="8197" style="1" width="18.34"/>
    <col collapsed="false" customWidth="true" hidden="false" outlineLevel="0" max="8198" min="8198" style="1" width="17.67"/>
    <col collapsed="false" customWidth="false" hidden="false" outlineLevel="0" max="8199" min="8199" style="1" width="9.56"/>
    <col collapsed="false" customWidth="true" hidden="false" outlineLevel="0" max="8200" min="8200" style="1" width="6.11"/>
    <col collapsed="false" customWidth="true" hidden="false" outlineLevel="0" max="8201" min="8201" style="1" width="4.56"/>
    <col collapsed="false" customWidth="true" hidden="false" outlineLevel="0" max="8202" min="8202" style="1" width="16.33"/>
    <col collapsed="false" customWidth="true" hidden="false" outlineLevel="0" max="8203" min="8203" style="1" width="30.56"/>
    <col collapsed="false" customWidth="true" hidden="false" outlineLevel="0" max="8204" min="8204" style="1" width="12.56"/>
    <col collapsed="false" customWidth="true" hidden="false" outlineLevel="0" max="8205" min="8205" style="1" width="16.11"/>
    <col collapsed="false" customWidth="true" hidden="false" outlineLevel="0" max="8206" min="8206" style="1" width="17.67"/>
    <col collapsed="false" customWidth="false" hidden="false" outlineLevel="0" max="8207" min="8207" style="1" width="9.56"/>
    <col collapsed="false" customWidth="true" hidden="false" outlineLevel="0" max="8208" min="8208" style="1" width="5"/>
    <col collapsed="false" customWidth="true" hidden="false" outlineLevel="0" max="8209" min="8209" style="1" width="12.56"/>
    <col collapsed="false" customWidth="true" hidden="false" outlineLevel="0" max="8210" min="8210" style="1" width="16.11"/>
    <col collapsed="false" customWidth="true" hidden="false" outlineLevel="0" max="8211" min="8211" style="1" width="17.67"/>
    <col collapsed="false" customWidth="true" hidden="false" outlineLevel="0" max="8212" min="8212" style="1" width="12.88"/>
    <col collapsed="false" customWidth="false" hidden="false" outlineLevel="0" max="8448" min="8213" style="1" width="9.56"/>
    <col collapsed="false" customWidth="true" hidden="false" outlineLevel="0" max="8449" min="8449" style="1" width="4.56"/>
    <col collapsed="false" customWidth="true" hidden="false" outlineLevel="0" max="8450" min="8450" style="1" width="16.33"/>
    <col collapsed="false" customWidth="true" hidden="false" outlineLevel="0" max="8451" min="8451" style="1" width="12.33"/>
    <col collapsed="false" customWidth="true" hidden="false" outlineLevel="0" max="8452" min="8452" style="1" width="13.56"/>
    <col collapsed="false" customWidth="true" hidden="false" outlineLevel="0" max="8453" min="8453" style="1" width="18.34"/>
    <col collapsed="false" customWidth="true" hidden="false" outlineLevel="0" max="8454" min="8454" style="1" width="17.67"/>
    <col collapsed="false" customWidth="false" hidden="false" outlineLevel="0" max="8455" min="8455" style="1" width="9.56"/>
    <col collapsed="false" customWidth="true" hidden="false" outlineLevel="0" max="8456" min="8456" style="1" width="6.11"/>
    <col collapsed="false" customWidth="true" hidden="false" outlineLevel="0" max="8457" min="8457" style="1" width="4.56"/>
    <col collapsed="false" customWidth="true" hidden="false" outlineLevel="0" max="8458" min="8458" style="1" width="16.33"/>
    <col collapsed="false" customWidth="true" hidden="false" outlineLevel="0" max="8459" min="8459" style="1" width="30.56"/>
    <col collapsed="false" customWidth="true" hidden="false" outlineLevel="0" max="8460" min="8460" style="1" width="12.56"/>
    <col collapsed="false" customWidth="true" hidden="false" outlineLevel="0" max="8461" min="8461" style="1" width="16.11"/>
    <col collapsed="false" customWidth="true" hidden="false" outlineLevel="0" max="8462" min="8462" style="1" width="17.67"/>
    <col collapsed="false" customWidth="false" hidden="false" outlineLevel="0" max="8463" min="8463" style="1" width="9.56"/>
    <col collapsed="false" customWidth="true" hidden="false" outlineLevel="0" max="8464" min="8464" style="1" width="5"/>
    <col collapsed="false" customWidth="true" hidden="false" outlineLevel="0" max="8465" min="8465" style="1" width="12.56"/>
    <col collapsed="false" customWidth="true" hidden="false" outlineLevel="0" max="8466" min="8466" style="1" width="16.11"/>
    <col collapsed="false" customWidth="true" hidden="false" outlineLevel="0" max="8467" min="8467" style="1" width="17.67"/>
    <col collapsed="false" customWidth="true" hidden="false" outlineLevel="0" max="8468" min="8468" style="1" width="12.88"/>
    <col collapsed="false" customWidth="false" hidden="false" outlineLevel="0" max="8704" min="8469" style="1" width="9.56"/>
    <col collapsed="false" customWidth="true" hidden="false" outlineLevel="0" max="8705" min="8705" style="1" width="4.56"/>
    <col collapsed="false" customWidth="true" hidden="false" outlineLevel="0" max="8706" min="8706" style="1" width="16.33"/>
    <col collapsed="false" customWidth="true" hidden="false" outlineLevel="0" max="8707" min="8707" style="1" width="12.33"/>
    <col collapsed="false" customWidth="true" hidden="false" outlineLevel="0" max="8708" min="8708" style="1" width="13.56"/>
    <col collapsed="false" customWidth="true" hidden="false" outlineLevel="0" max="8709" min="8709" style="1" width="18.34"/>
    <col collapsed="false" customWidth="true" hidden="false" outlineLevel="0" max="8710" min="8710" style="1" width="17.67"/>
    <col collapsed="false" customWidth="false" hidden="false" outlineLevel="0" max="8711" min="8711" style="1" width="9.56"/>
    <col collapsed="false" customWidth="true" hidden="false" outlineLevel="0" max="8712" min="8712" style="1" width="6.11"/>
    <col collapsed="false" customWidth="true" hidden="false" outlineLevel="0" max="8713" min="8713" style="1" width="4.56"/>
    <col collapsed="false" customWidth="true" hidden="false" outlineLevel="0" max="8714" min="8714" style="1" width="16.33"/>
    <col collapsed="false" customWidth="true" hidden="false" outlineLevel="0" max="8715" min="8715" style="1" width="30.56"/>
    <col collapsed="false" customWidth="true" hidden="false" outlineLevel="0" max="8716" min="8716" style="1" width="12.56"/>
    <col collapsed="false" customWidth="true" hidden="false" outlineLevel="0" max="8717" min="8717" style="1" width="16.11"/>
    <col collapsed="false" customWidth="true" hidden="false" outlineLevel="0" max="8718" min="8718" style="1" width="17.67"/>
    <col collapsed="false" customWidth="false" hidden="false" outlineLevel="0" max="8719" min="8719" style="1" width="9.56"/>
    <col collapsed="false" customWidth="true" hidden="false" outlineLevel="0" max="8720" min="8720" style="1" width="5"/>
    <col collapsed="false" customWidth="true" hidden="false" outlineLevel="0" max="8721" min="8721" style="1" width="12.56"/>
    <col collapsed="false" customWidth="true" hidden="false" outlineLevel="0" max="8722" min="8722" style="1" width="16.11"/>
    <col collapsed="false" customWidth="true" hidden="false" outlineLevel="0" max="8723" min="8723" style="1" width="17.67"/>
    <col collapsed="false" customWidth="true" hidden="false" outlineLevel="0" max="8724" min="8724" style="1" width="12.88"/>
    <col collapsed="false" customWidth="false" hidden="false" outlineLevel="0" max="8960" min="8725" style="1" width="9.56"/>
    <col collapsed="false" customWidth="true" hidden="false" outlineLevel="0" max="8961" min="8961" style="1" width="4.56"/>
    <col collapsed="false" customWidth="true" hidden="false" outlineLevel="0" max="8962" min="8962" style="1" width="16.33"/>
    <col collapsed="false" customWidth="true" hidden="false" outlineLevel="0" max="8963" min="8963" style="1" width="12.33"/>
    <col collapsed="false" customWidth="true" hidden="false" outlineLevel="0" max="8964" min="8964" style="1" width="13.56"/>
    <col collapsed="false" customWidth="true" hidden="false" outlineLevel="0" max="8965" min="8965" style="1" width="18.34"/>
    <col collapsed="false" customWidth="true" hidden="false" outlineLevel="0" max="8966" min="8966" style="1" width="17.67"/>
    <col collapsed="false" customWidth="false" hidden="false" outlineLevel="0" max="8967" min="8967" style="1" width="9.56"/>
    <col collapsed="false" customWidth="true" hidden="false" outlineLevel="0" max="8968" min="8968" style="1" width="6.11"/>
    <col collapsed="false" customWidth="true" hidden="false" outlineLevel="0" max="8969" min="8969" style="1" width="4.56"/>
    <col collapsed="false" customWidth="true" hidden="false" outlineLevel="0" max="8970" min="8970" style="1" width="16.33"/>
    <col collapsed="false" customWidth="true" hidden="false" outlineLevel="0" max="8971" min="8971" style="1" width="30.56"/>
    <col collapsed="false" customWidth="true" hidden="false" outlineLevel="0" max="8972" min="8972" style="1" width="12.56"/>
    <col collapsed="false" customWidth="true" hidden="false" outlineLevel="0" max="8973" min="8973" style="1" width="16.11"/>
    <col collapsed="false" customWidth="true" hidden="false" outlineLevel="0" max="8974" min="8974" style="1" width="17.67"/>
    <col collapsed="false" customWidth="false" hidden="false" outlineLevel="0" max="8975" min="8975" style="1" width="9.56"/>
    <col collapsed="false" customWidth="true" hidden="false" outlineLevel="0" max="8976" min="8976" style="1" width="5"/>
    <col collapsed="false" customWidth="true" hidden="false" outlineLevel="0" max="8977" min="8977" style="1" width="12.56"/>
    <col collapsed="false" customWidth="true" hidden="false" outlineLevel="0" max="8978" min="8978" style="1" width="16.11"/>
    <col collapsed="false" customWidth="true" hidden="false" outlineLevel="0" max="8979" min="8979" style="1" width="17.67"/>
    <col collapsed="false" customWidth="true" hidden="false" outlineLevel="0" max="8980" min="8980" style="1" width="12.88"/>
    <col collapsed="false" customWidth="false" hidden="false" outlineLevel="0" max="9216" min="8981" style="1" width="9.56"/>
    <col collapsed="false" customWidth="true" hidden="false" outlineLevel="0" max="9217" min="9217" style="1" width="4.56"/>
    <col collapsed="false" customWidth="true" hidden="false" outlineLevel="0" max="9218" min="9218" style="1" width="16.33"/>
    <col collapsed="false" customWidth="true" hidden="false" outlineLevel="0" max="9219" min="9219" style="1" width="12.33"/>
    <col collapsed="false" customWidth="true" hidden="false" outlineLevel="0" max="9220" min="9220" style="1" width="13.56"/>
    <col collapsed="false" customWidth="true" hidden="false" outlineLevel="0" max="9221" min="9221" style="1" width="18.34"/>
    <col collapsed="false" customWidth="true" hidden="false" outlineLevel="0" max="9222" min="9222" style="1" width="17.67"/>
    <col collapsed="false" customWidth="false" hidden="false" outlineLevel="0" max="9223" min="9223" style="1" width="9.56"/>
    <col collapsed="false" customWidth="true" hidden="false" outlineLevel="0" max="9224" min="9224" style="1" width="6.11"/>
    <col collapsed="false" customWidth="true" hidden="false" outlineLevel="0" max="9225" min="9225" style="1" width="4.56"/>
    <col collapsed="false" customWidth="true" hidden="false" outlineLevel="0" max="9226" min="9226" style="1" width="16.33"/>
    <col collapsed="false" customWidth="true" hidden="false" outlineLevel="0" max="9227" min="9227" style="1" width="30.56"/>
    <col collapsed="false" customWidth="true" hidden="false" outlineLevel="0" max="9228" min="9228" style="1" width="12.56"/>
    <col collapsed="false" customWidth="true" hidden="false" outlineLevel="0" max="9229" min="9229" style="1" width="16.11"/>
    <col collapsed="false" customWidth="true" hidden="false" outlineLevel="0" max="9230" min="9230" style="1" width="17.67"/>
    <col collapsed="false" customWidth="false" hidden="false" outlineLevel="0" max="9231" min="9231" style="1" width="9.56"/>
    <col collapsed="false" customWidth="true" hidden="false" outlineLevel="0" max="9232" min="9232" style="1" width="5"/>
    <col collapsed="false" customWidth="true" hidden="false" outlineLevel="0" max="9233" min="9233" style="1" width="12.56"/>
    <col collapsed="false" customWidth="true" hidden="false" outlineLevel="0" max="9234" min="9234" style="1" width="16.11"/>
    <col collapsed="false" customWidth="true" hidden="false" outlineLevel="0" max="9235" min="9235" style="1" width="17.67"/>
    <col collapsed="false" customWidth="true" hidden="false" outlineLevel="0" max="9236" min="9236" style="1" width="12.88"/>
    <col collapsed="false" customWidth="false" hidden="false" outlineLevel="0" max="9472" min="9237" style="1" width="9.56"/>
    <col collapsed="false" customWidth="true" hidden="false" outlineLevel="0" max="9473" min="9473" style="1" width="4.56"/>
    <col collapsed="false" customWidth="true" hidden="false" outlineLevel="0" max="9474" min="9474" style="1" width="16.33"/>
    <col collapsed="false" customWidth="true" hidden="false" outlineLevel="0" max="9475" min="9475" style="1" width="12.33"/>
    <col collapsed="false" customWidth="true" hidden="false" outlineLevel="0" max="9476" min="9476" style="1" width="13.56"/>
    <col collapsed="false" customWidth="true" hidden="false" outlineLevel="0" max="9477" min="9477" style="1" width="18.34"/>
    <col collapsed="false" customWidth="true" hidden="false" outlineLevel="0" max="9478" min="9478" style="1" width="17.67"/>
    <col collapsed="false" customWidth="false" hidden="false" outlineLevel="0" max="9479" min="9479" style="1" width="9.56"/>
    <col collapsed="false" customWidth="true" hidden="false" outlineLevel="0" max="9480" min="9480" style="1" width="6.11"/>
    <col collapsed="false" customWidth="true" hidden="false" outlineLevel="0" max="9481" min="9481" style="1" width="4.56"/>
    <col collapsed="false" customWidth="true" hidden="false" outlineLevel="0" max="9482" min="9482" style="1" width="16.33"/>
    <col collapsed="false" customWidth="true" hidden="false" outlineLevel="0" max="9483" min="9483" style="1" width="30.56"/>
    <col collapsed="false" customWidth="true" hidden="false" outlineLevel="0" max="9484" min="9484" style="1" width="12.56"/>
    <col collapsed="false" customWidth="true" hidden="false" outlineLevel="0" max="9485" min="9485" style="1" width="16.11"/>
    <col collapsed="false" customWidth="true" hidden="false" outlineLevel="0" max="9486" min="9486" style="1" width="17.67"/>
    <col collapsed="false" customWidth="false" hidden="false" outlineLevel="0" max="9487" min="9487" style="1" width="9.56"/>
    <col collapsed="false" customWidth="true" hidden="false" outlineLevel="0" max="9488" min="9488" style="1" width="5"/>
    <col collapsed="false" customWidth="true" hidden="false" outlineLevel="0" max="9489" min="9489" style="1" width="12.56"/>
    <col collapsed="false" customWidth="true" hidden="false" outlineLevel="0" max="9490" min="9490" style="1" width="16.11"/>
    <col collapsed="false" customWidth="true" hidden="false" outlineLevel="0" max="9491" min="9491" style="1" width="17.67"/>
    <col collapsed="false" customWidth="true" hidden="false" outlineLevel="0" max="9492" min="9492" style="1" width="12.88"/>
    <col collapsed="false" customWidth="false" hidden="false" outlineLevel="0" max="9728" min="9493" style="1" width="9.56"/>
    <col collapsed="false" customWidth="true" hidden="false" outlineLevel="0" max="9729" min="9729" style="1" width="4.56"/>
    <col collapsed="false" customWidth="true" hidden="false" outlineLevel="0" max="9730" min="9730" style="1" width="16.33"/>
    <col collapsed="false" customWidth="true" hidden="false" outlineLevel="0" max="9731" min="9731" style="1" width="12.33"/>
    <col collapsed="false" customWidth="true" hidden="false" outlineLevel="0" max="9732" min="9732" style="1" width="13.56"/>
    <col collapsed="false" customWidth="true" hidden="false" outlineLevel="0" max="9733" min="9733" style="1" width="18.34"/>
    <col collapsed="false" customWidth="true" hidden="false" outlineLevel="0" max="9734" min="9734" style="1" width="17.67"/>
    <col collapsed="false" customWidth="false" hidden="false" outlineLevel="0" max="9735" min="9735" style="1" width="9.56"/>
    <col collapsed="false" customWidth="true" hidden="false" outlineLevel="0" max="9736" min="9736" style="1" width="6.11"/>
    <col collapsed="false" customWidth="true" hidden="false" outlineLevel="0" max="9737" min="9737" style="1" width="4.56"/>
    <col collapsed="false" customWidth="true" hidden="false" outlineLevel="0" max="9738" min="9738" style="1" width="16.33"/>
    <col collapsed="false" customWidth="true" hidden="false" outlineLevel="0" max="9739" min="9739" style="1" width="30.56"/>
    <col collapsed="false" customWidth="true" hidden="false" outlineLevel="0" max="9740" min="9740" style="1" width="12.56"/>
    <col collapsed="false" customWidth="true" hidden="false" outlineLevel="0" max="9741" min="9741" style="1" width="16.11"/>
    <col collapsed="false" customWidth="true" hidden="false" outlineLevel="0" max="9742" min="9742" style="1" width="17.67"/>
    <col collapsed="false" customWidth="false" hidden="false" outlineLevel="0" max="9743" min="9743" style="1" width="9.56"/>
    <col collapsed="false" customWidth="true" hidden="false" outlineLevel="0" max="9744" min="9744" style="1" width="5"/>
    <col collapsed="false" customWidth="true" hidden="false" outlineLevel="0" max="9745" min="9745" style="1" width="12.56"/>
    <col collapsed="false" customWidth="true" hidden="false" outlineLevel="0" max="9746" min="9746" style="1" width="16.11"/>
    <col collapsed="false" customWidth="true" hidden="false" outlineLevel="0" max="9747" min="9747" style="1" width="17.67"/>
    <col collapsed="false" customWidth="true" hidden="false" outlineLevel="0" max="9748" min="9748" style="1" width="12.88"/>
    <col collapsed="false" customWidth="false" hidden="false" outlineLevel="0" max="9984" min="9749" style="1" width="9.56"/>
    <col collapsed="false" customWidth="true" hidden="false" outlineLevel="0" max="9985" min="9985" style="1" width="4.56"/>
    <col collapsed="false" customWidth="true" hidden="false" outlineLevel="0" max="9986" min="9986" style="1" width="16.33"/>
    <col collapsed="false" customWidth="true" hidden="false" outlineLevel="0" max="9987" min="9987" style="1" width="12.33"/>
    <col collapsed="false" customWidth="true" hidden="false" outlineLevel="0" max="9988" min="9988" style="1" width="13.56"/>
    <col collapsed="false" customWidth="true" hidden="false" outlineLevel="0" max="9989" min="9989" style="1" width="18.34"/>
    <col collapsed="false" customWidth="true" hidden="false" outlineLevel="0" max="9990" min="9990" style="1" width="17.67"/>
    <col collapsed="false" customWidth="false" hidden="false" outlineLevel="0" max="9991" min="9991" style="1" width="9.56"/>
    <col collapsed="false" customWidth="true" hidden="false" outlineLevel="0" max="9992" min="9992" style="1" width="6.11"/>
    <col collapsed="false" customWidth="true" hidden="false" outlineLevel="0" max="9993" min="9993" style="1" width="4.56"/>
    <col collapsed="false" customWidth="true" hidden="false" outlineLevel="0" max="9994" min="9994" style="1" width="16.33"/>
    <col collapsed="false" customWidth="true" hidden="false" outlineLevel="0" max="9995" min="9995" style="1" width="30.56"/>
    <col collapsed="false" customWidth="true" hidden="false" outlineLevel="0" max="9996" min="9996" style="1" width="12.56"/>
    <col collapsed="false" customWidth="true" hidden="false" outlineLevel="0" max="9997" min="9997" style="1" width="16.11"/>
    <col collapsed="false" customWidth="true" hidden="false" outlineLevel="0" max="9998" min="9998" style="1" width="17.67"/>
    <col collapsed="false" customWidth="false" hidden="false" outlineLevel="0" max="9999" min="9999" style="1" width="9.56"/>
    <col collapsed="false" customWidth="true" hidden="false" outlineLevel="0" max="10000" min="10000" style="1" width="5"/>
    <col collapsed="false" customWidth="true" hidden="false" outlineLevel="0" max="10001" min="10001" style="1" width="12.56"/>
    <col collapsed="false" customWidth="true" hidden="false" outlineLevel="0" max="10002" min="10002" style="1" width="16.11"/>
    <col collapsed="false" customWidth="true" hidden="false" outlineLevel="0" max="10003" min="10003" style="1" width="17.67"/>
    <col collapsed="false" customWidth="true" hidden="false" outlineLevel="0" max="10004" min="10004" style="1" width="12.88"/>
    <col collapsed="false" customWidth="false" hidden="false" outlineLevel="0" max="10240" min="10005" style="1" width="9.56"/>
    <col collapsed="false" customWidth="true" hidden="false" outlineLevel="0" max="10241" min="10241" style="1" width="4.56"/>
    <col collapsed="false" customWidth="true" hidden="false" outlineLevel="0" max="10242" min="10242" style="1" width="16.33"/>
    <col collapsed="false" customWidth="true" hidden="false" outlineLevel="0" max="10243" min="10243" style="1" width="12.33"/>
    <col collapsed="false" customWidth="true" hidden="false" outlineLevel="0" max="10244" min="10244" style="1" width="13.56"/>
    <col collapsed="false" customWidth="true" hidden="false" outlineLevel="0" max="10245" min="10245" style="1" width="18.34"/>
    <col collapsed="false" customWidth="true" hidden="false" outlineLevel="0" max="10246" min="10246" style="1" width="17.67"/>
    <col collapsed="false" customWidth="false" hidden="false" outlineLevel="0" max="10247" min="10247" style="1" width="9.56"/>
    <col collapsed="false" customWidth="true" hidden="false" outlineLevel="0" max="10248" min="10248" style="1" width="6.11"/>
    <col collapsed="false" customWidth="true" hidden="false" outlineLevel="0" max="10249" min="10249" style="1" width="4.56"/>
    <col collapsed="false" customWidth="true" hidden="false" outlineLevel="0" max="10250" min="10250" style="1" width="16.33"/>
    <col collapsed="false" customWidth="true" hidden="false" outlineLevel="0" max="10251" min="10251" style="1" width="30.56"/>
    <col collapsed="false" customWidth="true" hidden="false" outlineLevel="0" max="10252" min="10252" style="1" width="12.56"/>
    <col collapsed="false" customWidth="true" hidden="false" outlineLevel="0" max="10253" min="10253" style="1" width="16.11"/>
    <col collapsed="false" customWidth="true" hidden="false" outlineLevel="0" max="10254" min="10254" style="1" width="17.67"/>
    <col collapsed="false" customWidth="false" hidden="false" outlineLevel="0" max="10255" min="10255" style="1" width="9.56"/>
    <col collapsed="false" customWidth="true" hidden="false" outlineLevel="0" max="10256" min="10256" style="1" width="5"/>
    <col collapsed="false" customWidth="true" hidden="false" outlineLevel="0" max="10257" min="10257" style="1" width="12.56"/>
    <col collapsed="false" customWidth="true" hidden="false" outlineLevel="0" max="10258" min="10258" style="1" width="16.11"/>
    <col collapsed="false" customWidth="true" hidden="false" outlineLevel="0" max="10259" min="10259" style="1" width="17.67"/>
    <col collapsed="false" customWidth="true" hidden="false" outlineLevel="0" max="10260" min="10260" style="1" width="12.88"/>
    <col collapsed="false" customWidth="false" hidden="false" outlineLevel="0" max="10496" min="10261" style="1" width="9.56"/>
    <col collapsed="false" customWidth="true" hidden="false" outlineLevel="0" max="10497" min="10497" style="1" width="4.56"/>
    <col collapsed="false" customWidth="true" hidden="false" outlineLevel="0" max="10498" min="10498" style="1" width="16.33"/>
    <col collapsed="false" customWidth="true" hidden="false" outlineLevel="0" max="10499" min="10499" style="1" width="12.33"/>
    <col collapsed="false" customWidth="true" hidden="false" outlineLevel="0" max="10500" min="10500" style="1" width="13.56"/>
    <col collapsed="false" customWidth="true" hidden="false" outlineLevel="0" max="10501" min="10501" style="1" width="18.34"/>
    <col collapsed="false" customWidth="true" hidden="false" outlineLevel="0" max="10502" min="10502" style="1" width="17.67"/>
    <col collapsed="false" customWidth="false" hidden="false" outlineLevel="0" max="10503" min="10503" style="1" width="9.56"/>
    <col collapsed="false" customWidth="true" hidden="false" outlineLevel="0" max="10504" min="10504" style="1" width="6.11"/>
    <col collapsed="false" customWidth="true" hidden="false" outlineLevel="0" max="10505" min="10505" style="1" width="4.56"/>
    <col collapsed="false" customWidth="true" hidden="false" outlineLevel="0" max="10506" min="10506" style="1" width="16.33"/>
    <col collapsed="false" customWidth="true" hidden="false" outlineLevel="0" max="10507" min="10507" style="1" width="30.56"/>
    <col collapsed="false" customWidth="true" hidden="false" outlineLevel="0" max="10508" min="10508" style="1" width="12.56"/>
    <col collapsed="false" customWidth="true" hidden="false" outlineLevel="0" max="10509" min="10509" style="1" width="16.11"/>
    <col collapsed="false" customWidth="true" hidden="false" outlineLevel="0" max="10510" min="10510" style="1" width="17.67"/>
    <col collapsed="false" customWidth="false" hidden="false" outlineLevel="0" max="10511" min="10511" style="1" width="9.56"/>
    <col collapsed="false" customWidth="true" hidden="false" outlineLevel="0" max="10512" min="10512" style="1" width="5"/>
    <col collapsed="false" customWidth="true" hidden="false" outlineLevel="0" max="10513" min="10513" style="1" width="12.56"/>
    <col collapsed="false" customWidth="true" hidden="false" outlineLevel="0" max="10514" min="10514" style="1" width="16.11"/>
    <col collapsed="false" customWidth="true" hidden="false" outlineLevel="0" max="10515" min="10515" style="1" width="17.67"/>
    <col collapsed="false" customWidth="true" hidden="false" outlineLevel="0" max="10516" min="10516" style="1" width="12.88"/>
    <col collapsed="false" customWidth="false" hidden="false" outlineLevel="0" max="10752" min="10517" style="1" width="9.56"/>
    <col collapsed="false" customWidth="true" hidden="false" outlineLevel="0" max="10753" min="10753" style="1" width="4.56"/>
    <col collapsed="false" customWidth="true" hidden="false" outlineLevel="0" max="10754" min="10754" style="1" width="16.33"/>
    <col collapsed="false" customWidth="true" hidden="false" outlineLevel="0" max="10755" min="10755" style="1" width="12.33"/>
    <col collapsed="false" customWidth="true" hidden="false" outlineLevel="0" max="10756" min="10756" style="1" width="13.56"/>
    <col collapsed="false" customWidth="true" hidden="false" outlineLevel="0" max="10757" min="10757" style="1" width="18.34"/>
    <col collapsed="false" customWidth="true" hidden="false" outlineLevel="0" max="10758" min="10758" style="1" width="17.67"/>
    <col collapsed="false" customWidth="false" hidden="false" outlineLevel="0" max="10759" min="10759" style="1" width="9.56"/>
    <col collapsed="false" customWidth="true" hidden="false" outlineLevel="0" max="10760" min="10760" style="1" width="6.11"/>
    <col collapsed="false" customWidth="true" hidden="false" outlineLevel="0" max="10761" min="10761" style="1" width="4.56"/>
    <col collapsed="false" customWidth="true" hidden="false" outlineLevel="0" max="10762" min="10762" style="1" width="16.33"/>
    <col collapsed="false" customWidth="true" hidden="false" outlineLevel="0" max="10763" min="10763" style="1" width="30.56"/>
    <col collapsed="false" customWidth="true" hidden="false" outlineLevel="0" max="10764" min="10764" style="1" width="12.56"/>
    <col collapsed="false" customWidth="true" hidden="false" outlineLevel="0" max="10765" min="10765" style="1" width="16.11"/>
    <col collapsed="false" customWidth="true" hidden="false" outlineLevel="0" max="10766" min="10766" style="1" width="17.67"/>
    <col collapsed="false" customWidth="false" hidden="false" outlineLevel="0" max="10767" min="10767" style="1" width="9.56"/>
    <col collapsed="false" customWidth="true" hidden="false" outlineLevel="0" max="10768" min="10768" style="1" width="5"/>
    <col collapsed="false" customWidth="true" hidden="false" outlineLevel="0" max="10769" min="10769" style="1" width="12.56"/>
    <col collapsed="false" customWidth="true" hidden="false" outlineLevel="0" max="10770" min="10770" style="1" width="16.11"/>
    <col collapsed="false" customWidth="true" hidden="false" outlineLevel="0" max="10771" min="10771" style="1" width="17.67"/>
    <col collapsed="false" customWidth="true" hidden="false" outlineLevel="0" max="10772" min="10772" style="1" width="12.88"/>
    <col collapsed="false" customWidth="false" hidden="false" outlineLevel="0" max="11008" min="10773" style="1" width="9.56"/>
    <col collapsed="false" customWidth="true" hidden="false" outlineLevel="0" max="11009" min="11009" style="1" width="4.56"/>
    <col collapsed="false" customWidth="true" hidden="false" outlineLevel="0" max="11010" min="11010" style="1" width="16.33"/>
    <col collapsed="false" customWidth="true" hidden="false" outlineLevel="0" max="11011" min="11011" style="1" width="12.33"/>
    <col collapsed="false" customWidth="true" hidden="false" outlineLevel="0" max="11012" min="11012" style="1" width="13.56"/>
    <col collapsed="false" customWidth="true" hidden="false" outlineLevel="0" max="11013" min="11013" style="1" width="18.34"/>
    <col collapsed="false" customWidth="true" hidden="false" outlineLevel="0" max="11014" min="11014" style="1" width="17.67"/>
    <col collapsed="false" customWidth="false" hidden="false" outlineLevel="0" max="11015" min="11015" style="1" width="9.56"/>
    <col collapsed="false" customWidth="true" hidden="false" outlineLevel="0" max="11016" min="11016" style="1" width="6.11"/>
    <col collapsed="false" customWidth="true" hidden="false" outlineLevel="0" max="11017" min="11017" style="1" width="4.56"/>
    <col collapsed="false" customWidth="true" hidden="false" outlineLevel="0" max="11018" min="11018" style="1" width="16.33"/>
    <col collapsed="false" customWidth="true" hidden="false" outlineLevel="0" max="11019" min="11019" style="1" width="30.56"/>
    <col collapsed="false" customWidth="true" hidden="false" outlineLevel="0" max="11020" min="11020" style="1" width="12.56"/>
    <col collapsed="false" customWidth="true" hidden="false" outlineLevel="0" max="11021" min="11021" style="1" width="16.11"/>
    <col collapsed="false" customWidth="true" hidden="false" outlineLevel="0" max="11022" min="11022" style="1" width="17.67"/>
    <col collapsed="false" customWidth="false" hidden="false" outlineLevel="0" max="11023" min="11023" style="1" width="9.56"/>
    <col collapsed="false" customWidth="true" hidden="false" outlineLevel="0" max="11024" min="11024" style="1" width="5"/>
    <col collapsed="false" customWidth="true" hidden="false" outlineLevel="0" max="11025" min="11025" style="1" width="12.56"/>
    <col collapsed="false" customWidth="true" hidden="false" outlineLevel="0" max="11026" min="11026" style="1" width="16.11"/>
    <col collapsed="false" customWidth="true" hidden="false" outlineLevel="0" max="11027" min="11027" style="1" width="17.67"/>
    <col collapsed="false" customWidth="true" hidden="false" outlineLevel="0" max="11028" min="11028" style="1" width="12.88"/>
    <col collapsed="false" customWidth="false" hidden="false" outlineLevel="0" max="11264" min="11029" style="1" width="9.56"/>
    <col collapsed="false" customWidth="true" hidden="false" outlineLevel="0" max="11265" min="11265" style="1" width="4.56"/>
    <col collapsed="false" customWidth="true" hidden="false" outlineLevel="0" max="11266" min="11266" style="1" width="16.33"/>
    <col collapsed="false" customWidth="true" hidden="false" outlineLevel="0" max="11267" min="11267" style="1" width="12.33"/>
    <col collapsed="false" customWidth="true" hidden="false" outlineLevel="0" max="11268" min="11268" style="1" width="13.56"/>
    <col collapsed="false" customWidth="true" hidden="false" outlineLevel="0" max="11269" min="11269" style="1" width="18.34"/>
    <col collapsed="false" customWidth="true" hidden="false" outlineLevel="0" max="11270" min="11270" style="1" width="17.67"/>
    <col collapsed="false" customWidth="false" hidden="false" outlineLevel="0" max="11271" min="11271" style="1" width="9.56"/>
    <col collapsed="false" customWidth="true" hidden="false" outlineLevel="0" max="11272" min="11272" style="1" width="6.11"/>
    <col collapsed="false" customWidth="true" hidden="false" outlineLevel="0" max="11273" min="11273" style="1" width="4.56"/>
    <col collapsed="false" customWidth="true" hidden="false" outlineLevel="0" max="11274" min="11274" style="1" width="16.33"/>
    <col collapsed="false" customWidth="true" hidden="false" outlineLevel="0" max="11275" min="11275" style="1" width="30.56"/>
    <col collapsed="false" customWidth="true" hidden="false" outlineLevel="0" max="11276" min="11276" style="1" width="12.56"/>
    <col collapsed="false" customWidth="true" hidden="false" outlineLevel="0" max="11277" min="11277" style="1" width="16.11"/>
    <col collapsed="false" customWidth="true" hidden="false" outlineLevel="0" max="11278" min="11278" style="1" width="17.67"/>
    <col collapsed="false" customWidth="false" hidden="false" outlineLevel="0" max="11279" min="11279" style="1" width="9.56"/>
    <col collapsed="false" customWidth="true" hidden="false" outlineLevel="0" max="11280" min="11280" style="1" width="5"/>
    <col collapsed="false" customWidth="true" hidden="false" outlineLevel="0" max="11281" min="11281" style="1" width="12.56"/>
    <col collapsed="false" customWidth="true" hidden="false" outlineLevel="0" max="11282" min="11282" style="1" width="16.11"/>
    <col collapsed="false" customWidth="true" hidden="false" outlineLevel="0" max="11283" min="11283" style="1" width="17.67"/>
    <col collapsed="false" customWidth="true" hidden="false" outlineLevel="0" max="11284" min="11284" style="1" width="12.88"/>
    <col collapsed="false" customWidth="false" hidden="false" outlineLevel="0" max="11520" min="11285" style="1" width="9.56"/>
    <col collapsed="false" customWidth="true" hidden="false" outlineLevel="0" max="11521" min="11521" style="1" width="4.56"/>
    <col collapsed="false" customWidth="true" hidden="false" outlineLevel="0" max="11522" min="11522" style="1" width="16.33"/>
    <col collapsed="false" customWidth="true" hidden="false" outlineLevel="0" max="11523" min="11523" style="1" width="12.33"/>
    <col collapsed="false" customWidth="true" hidden="false" outlineLevel="0" max="11524" min="11524" style="1" width="13.56"/>
    <col collapsed="false" customWidth="true" hidden="false" outlineLevel="0" max="11525" min="11525" style="1" width="18.34"/>
    <col collapsed="false" customWidth="true" hidden="false" outlineLevel="0" max="11526" min="11526" style="1" width="17.67"/>
    <col collapsed="false" customWidth="false" hidden="false" outlineLevel="0" max="11527" min="11527" style="1" width="9.56"/>
    <col collapsed="false" customWidth="true" hidden="false" outlineLevel="0" max="11528" min="11528" style="1" width="6.11"/>
    <col collapsed="false" customWidth="true" hidden="false" outlineLevel="0" max="11529" min="11529" style="1" width="4.56"/>
    <col collapsed="false" customWidth="true" hidden="false" outlineLevel="0" max="11530" min="11530" style="1" width="16.33"/>
    <col collapsed="false" customWidth="true" hidden="false" outlineLevel="0" max="11531" min="11531" style="1" width="30.56"/>
    <col collapsed="false" customWidth="true" hidden="false" outlineLevel="0" max="11532" min="11532" style="1" width="12.56"/>
    <col collapsed="false" customWidth="true" hidden="false" outlineLevel="0" max="11533" min="11533" style="1" width="16.11"/>
    <col collapsed="false" customWidth="true" hidden="false" outlineLevel="0" max="11534" min="11534" style="1" width="17.67"/>
    <col collapsed="false" customWidth="false" hidden="false" outlineLevel="0" max="11535" min="11535" style="1" width="9.56"/>
    <col collapsed="false" customWidth="true" hidden="false" outlineLevel="0" max="11536" min="11536" style="1" width="5"/>
    <col collapsed="false" customWidth="true" hidden="false" outlineLevel="0" max="11537" min="11537" style="1" width="12.56"/>
    <col collapsed="false" customWidth="true" hidden="false" outlineLevel="0" max="11538" min="11538" style="1" width="16.11"/>
    <col collapsed="false" customWidth="true" hidden="false" outlineLevel="0" max="11539" min="11539" style="1" width="17.67"/>
    <col collapsed="false" customWidth="true" hidden="false" outlineLevel="0" max="11540" min="11540" style="1" width="12.88"/>
    <col collapsed="false" customWidth="false" hidden="false" outlineLevel="0" max="11776" min="11541" style="1" width="9.56"/>
    <col collapsed="false" customWidth="true" hidden="false" outlineLevel="0" max="11777" min="11777" style="1" width="4.56"/>
    <col collapsed="false" customWidth="true" hidden="false" outlineLevel="0" max="11778" min="11778" style="1" width="16.33"/>
    <col collapsed="false" customWidth="true" hidden="false" outlineLevel="0" max="11779" min="11779" style="1" width="12.33"/>
    <col collapsed="false" customWidth="true" hidden="false" outlineLevel="0" max="11780" min="11780" style="1" width="13.56"/>
    <col collapsed="false" customWidth="true" hidden="false" outlineLevel="0" max="11781" min="11781" style="1" width="18.34"/>
    <col collapsed="false" customWidth="true" hidden="false" outlineLevel="0" max="11782" min="11782" style="1" width="17.67"/>
    <col collapsed="false" customWidth="false" hidden="false" outlineLevel="0" max="11783" min="11783" style="1" width="9.56"/>
    <col collapsed="false" customWidth="true" hidden="false" outlineLevel="0" max="11784" min="11784" style="1" width="6.11"/>
    <col collapsed="false" customWidth="true" hidden="false" outlineLevel="0" max="11785" min="11785" style="1" width="4.56"/>
    <col collapsed="false" customWidth="true" hidden="false" outlineLevel="0" max="11786" min="11786" style="1" width="16.33"/>
    <col collapsed="false" customWidth="true" hidden="false" outlineLevel="0" max="11787" min="11787" style="1" width="30.56"/>
    <col collapsed="false" customWidth="true" hidden="false" outlineLevel="0" max="11788" min="11788" style="1" width="12.56"/>
    <col collapsed="false" customWidth="true" hidden="false" outlineLevel="0" max="11789" min="11789" style="1" width="16.11"/>
    <col collapsed="false" customWidth="true" hidden="false" outlineLevel="0" max="11790" min="11790" style="1" width="17.67"/>
    <col collapsed="false" customWidth="false" hidden="false" outlineLevel="0" max="11791" min="11791" style="1" width="9.56"/>
    <col collapsed="false" customWidth="true" hidden="false" outlineLevel="0" max="11792" min="11792" style="1" width="5"/>
    <col collapsed="false" customWidth="true" hidden="false" outlineLevel="0" max="11793" min="11793" style="1" width="12.56"/>
    <col collapsed="false" customWidth="true" hidden="false" outlineLevel="0" max="11794" min="11794" style="1" width="16.11"/>
    <col collapsed="false" customWidth="true" hidden="false" outlineLevel="0" max="11795" min="11795" style="1" width="17.67"/>
    <col collapsed="false" customWidth="true" hidden="false" outlineLevel="0" max="11796" min="11796" style="1" width="12.88"/>
    <col collapsed="false" customWidth="false" hidden="false" outlineLevel="0" max="12032" min="11797" style="1" width="9.56"/>
    <col collapsed="false" customWidth="true" hidden="false" outlineLevel="0" max="12033" min="12033" style="1" width="4.56"/>
    <col collapsed="false" customWidth="true" hidden="false" outlineLevel="0" max="12034" min="12034" style="1" width="16.33"/>
    <col collapsed="false" customWidth="true" hidden="false" outlineLevel="0" max="12035" min="12035" style="1" width="12.33"/>
    <col collapsed="false" customWidth="true" hidden="false" outlineLevel="0" max="12036" min="12036" style="1" width="13.56"/>
    <col collapsed="false" customWidth="true" hidden="false" outlineLevel="0" max="12037" min="12037" style="1" width="18.34"/>
    <col collapsed="false" customWidth="true" hidden="false" outlineLevel="0" max="12038" min="12038" style="1" width="17.67"/>
    <col collapsed="false" customWidth="false" hidden="false" outlineLevel="0" max="12039" min="12039" style="1" width="9.56"/>
    <col collapsed="false" customWidth="true" hidden="false" outlineLevel="0" max="12040" min="12040" style="1" width="6.11"/>
    <col collapsed="false" customWidth="true" hidden="false" outlineLevel="0" max="12041" min="12041" style="1" width="4.56"/>
    <col collapsed="false" customWidth="true" hidden="false" outlineLevel="0" max="12042" min="12042" style="1" width="16.33"/>
    <col collapsed="false" customWidth="true" hidden="false" outlineLevel="0" max="12043" min="12043" style="1" width="30.56"/>
    <col collapsed="false" customWidth="true" hidden="false" outlineLevel="0" max="12044" min="12044" style="1" width="12.56"/>
    <col collapsed="false" customWidth="true" hidden="false" outlineLevel="0" max="12045" min="12045" style="1" width="16.11"/>
    <col collapsed="false" customWidth="true" hidden="false" outlineLevel="0" max="12046" min="12046" style="1" width="17.67"/>
    <col collapsed="false" customWidth="false" hidden="false" outlineLevel="0" max="12047" min="12047" style="1" width="9.56"/>
    <col collapsed="false" customWidth="true" hidden="false" outlineLevel="0" max="12048" min="12048" style="1" width="5"/>
    <col collapsed="false" customWidth="true" hidden="false" outlineLevel="0" max="12049" min="12049" style="1" width="12.56"/>
    <col collapsed="false" customWidth="true" hidden="false" outlineLevel="0" max="12050" min="12050" style="1" width="16.11"/>
    <col collapsed="false" customWidth="true" hidden="false" outlineLevel="0" max="12051" min="12051" style="1" width="17.67"/>
    <col collapsed="false" customWidth="true" hidden="false" outlineLevel="0" max="12052" min="12052" style="1" width="12.88"/>
    <col collapsed="false" customWidth="false" hidden="false" outlineLevel="0" max="12288" min="12053" style="1" width="9.56"/>
    <col collapsed="false" customWidth="true" hidden="false" outlineLevel="0" max="12289" min="12289" style="1" width="4.56"/>
    <col collapsed="false" customWidth="true" hidden="false" outlineLevel="0" max="12290" min="12290" style="1" width="16.33"/>
    <col collapsed="false" customWidth="true" hidden="false" outlineLevel="0" max="12291" min="12291" style="1" width="12.33"/>
    <col collapsed="false" customWidth="true" hidden="false" outlineLevel="0" max="12292" min="12292" style="1" width="13.56"/>
    <col collapsed="false" customWidth="true" hidden="false" outlineLevel="0" max="12293" min="12293" style="1" width="18.34"/>
    <col collapsed="false" customWidth="true" hidden="false" outlineLevel="0" max="12294" min="12294" style="1" width="17.67"/>
    <col collapsed="false" customWidth="false" hidden="false" outlineLevel="0" max="12295" min="12295" style="1" width="9.56"/>
    <col collapsed="false" customWidth="true" hidden="false" outlineLevel="0" max="12296" min="12296" style="1" width="6.11"/>
    <col collapsed="false" customWidth="true" hidden="false" outlineLevel="0" max="12297" min="12297" style="1" width="4.56"/>
    <col collapsed="false" customWidth="true" hidden="false" outlineLevel="0" max="12298" min="12298" style="1" width="16.33"/>
    <col collapsed="false" customWidth="true" hidden="false" outlineLevel="0" max="12299" min="12299" style="1" width="30.56"/>
    <col collapsed="false" customWidth="true" hidden="false" outlineLevel="0" max="12300" min="12300" style="1" width="12.56"/>
    <col collapsed="false" customWidth="true" hidden="false" outlineLevel="0" max="12301" min="12301" style="1" width="16.11"/>
    <col collapsed="false" customWidth="true" hidden="false" outlineLevel="0" max="12302" min="12302" style="1" width="17.67"/>
    <col collapsed="false" customWidth="false" hidden="false" outlineLevel="0" max="12303" min="12303" style="1" width="9.56"/>
    <col collapsed="false" customWidth="true" hidden="false" outlineLevel="0" max="12304" min="12304" style="1" width="5"/>
    <col collapsed="false" customWidth="true" hidden="false" outlineLevel="0" max="12305" min="12305" style="1" width="12.56"/>
    <col collapsed="false" customWidth="true" hidden="false" outlineLevel="0" max="12306" min="12306" style="1" width="16.11"/>
    <col collapsed="false" customWidth="true" hidden="false" outlineLevel="0" max="12307" min="12307" style="1" width="17.67"/>
    <col collapsed="false" customWidth="true" hidden="false" outlineLevel="0" max="12308" min="12308" style="1" width="12.88"/>
    <col collapsed="false" customWidth="false" hidden="false" outlineLevel="0" max="12544" min="12309" style="1" width="9.56"/>
    <col collapsed="false" customWidth="true" hidden="false" outlineLevel="0" max="12545" min="12545" style="1" width="4.56"/>
    <col collapsed="false" customWidth="true" hidden="false" outlineLevel="0" max="12546" min="12546" style="1" width="16.33"/>
    <col collapsed="false" customWidth="true" hidden="false" outlineLevel="0" max="12547" min="12547" style="1" width="12.33"/>
    <col collapsed="false" customWidth="true" hidden="false" outlineLevel="0" max="12548" min="12548" style="1" width="13.56"/>
    <col collapsed="false" customWidth="true" hidden="false" outlineLevel="0" max="12549" min="12549" style="1" width="18.34"/>
    <col collapsed="false" customWidth="true" hidden="false" outlineLevel="0" max="12550" min="12550" style="1" width="17.67"/>
    <col collapsed="false" customWidth="false" hidden="false" outlineLevel="0" max="12551" min="12551" style="1" width="9.56"/>
    <col collapsed="false" customWidth="true" hidden="false" outlineLevel="0" max="12552" min="12552" style="1" width="6.11"/>
    <col collapsed="false" customWidth="true" hidden="false" outlineLevel="0" max="12553" min="12553" style="1" width="4.56"/>
    <col collapsed="false" customWidth="true" hidden="false" outlineLevel="0" max="12554" min="12554" style="1" width="16.33"/>
    <col collapsed="false" customWidth="true" hidden="false" outlineLevel="0" max="12555" min="12555" style="1" width="30.56"/>
    <col collapsed="false" customWidth="true" hidden="false" outlineLevel="0" max="12556" min="12556" style="1" width="12.56"/>
    <col collapsed="false" customWidth="true" hidden="false" outlineLevel="0" max="12557" min="12557" style="1" width="16.11"/>
    <col collapsed="false" customWidth="true" hidden="false" outlineLevel="0" max="12558" min="12558" style="1" width="17.67"/>
    <col collapsed="false" customWidth="false" hidden="false" outlineLevel="0" max="12559" min="12559" style="1" width="9.56"/>
    <col collapsed="false" customWidth="true" hidden="false" outlineLevel="0" max="12560" min="12560" style="1" width="5"/>
    <col collapsed="false" customWidth="true" hidden="false" outlineLevel="0" max="12561" min="12561" style="1" width="12.56"/>
    <col collapsed="false" customWidth="true" hidden="false" outlineLevel="0" max="12562" min="12562" style="1" width="16.11"/>
    <col collapsed="false" customWidth="true" hidden="false" outlineLevel="0" max="12563" min="12563" style="1" width="17.67"/>
    <col collapsed="false" customWidth="true" hidden="false" outlineLevel="0" max="12564" min="12564" style="1" width="12.88"/>
    <col collapsed="false" customWidth="false" hidden="false" outlineLevel="0" max="12800" min="12565" style="1" width="9.56"/>
    <col collapsed="false" customWidth="true" hidden="false" outlineLevel="0" max="12801" min="12801" style="1" width="4.56"/>
    <col collapsed="false" customWidth="true" hidden="false" outlineLevel="0" max="12802" min="12802" style="1" width="16.33"/>
    <col collapsed="false" customWidth="true" hidden="false" outlineLevel="0" max="12803" min="12803" style="1" width="12.33"/>
    <col collapsed="false" customWidth="true" hidden="false" outlineLevel="0" max="12804" min="12804" style="1" width="13.56"/>
    <col collapsed="false" customWidth="true" hidden="false" outlineLevel="0" max="12805" min="12805" style="1" width="18.34"/>
    <col collapsed="false" customWidth="true" hidden="false" outlineLevel="0" max="12806" min="12806" style="1" width="17.67"/>
    <col collapsed="false" customWidth="false" hidden="false" outlineLevel="0" max="12807" min="12807" style="1" width="9.56"/>
    <col collapsed="false" customWidth="true" hidden="false" outlineLevel="0" max="12808" min="12808" style="1" width="6.11"/>
    <col collapsed="false" customWidth="true" hidden="false" outlineLevel="0" max="12809" min="12809" style="1" width="4.56"/>
    <col collapsed="false" customWidth="true" hidden="false" outlineLevel="0" max="12810" min="12810" style="1" width="16.33"/>
    <col collapsed="false" customWidth="true" hidden="false" outlineLevel="0" max="12811" min="12811" style="1" width="30.56"/>
    <col collapsed="false" customWidth="true" hidden="false" outlineLevel="0" max="12812" min="12812" style="1" width="12.56"/>
    <col collapsed="false" customWidth="true" hidden="false" outlineLevel="0" max="12813" min="12813" style="1" width="16.11"/>
    <col collapsed="false" customWidth="true" hidden="false" outlineLevel="0" max="12814" min="12814" style="1" width="17.67"/>
    <col collapsed="false" customWidth="false" hidden="false" outlineLevel="0" max="12815" min="12815" style="1" width="9.56"/>
    <col collapsed="false" customWidth="true" hidden="false" outlineLevel="0" max="12816" min="12816" style="1" width="5"/>
    <col collapsed="false" customWidth="true" hidden="false" outlineLevel="0" max="12817" min="12817" style="1" width="12.56"/>
    <col collapsed="false" customWidth="true" hidden="false" outlineLevel="0" max="12818" min="12818" style="1" width="16.11"/>
    <col collapsed="false" customWidth="true" hidden="false" outlineLevel="0" max="12819" min="12819" style="1" width="17.67"/>
    <col collapsed="false" customWidth="true" hidden="false" outlineLevel="0" max="12820" min="12820" style="1" width="12.88"/>
    <col collapsed="false" customWidth="false" hidden="false" outlineLevel="0" max="13056" min="12821" style="1" width="9.56"/>
    <col collapsed="false" customWidth="true" hidden="false" outlineLevel="0" max="13057" min="13057" style="1" width="4.56"/>
    <col collapsed="false" customWidth="true" hidden="false" outlineLevel="0" max="13058" min="13058" style="1" width="16.33"/>
    <col collapsed="false" customWidth="true" hidden="false" outlineLevel="0" max="13059" min="13059" style="1" width="12.33"/>
    <col collapsed="false" customWidth="true" hidden="false" outlineLevel="0" max="13060" min="13060" style="1" width="13.56"/>
    <col collapsed="false" customWidth="true" hidden="false" outlineLevel="0" max="13061" min="13061" style="1" width="18.34"/>
    <col collapsed="false" customWidth="true" hidden="false" outlineLevel="0" max="13062" min="13062" style="1" width="17.67"/>
    <col collapsed="false" customWidth="false" hidden="false" outlineLevel="0" max="13063" min="13063" style="1" width="9.56"/>
    <col collapsed="false" customWidth="true" hidden="false" outlineLevel="0" max="13064" min="13064" style="1" width="6.11"/>
    <col collapsed="false" customWidth="true" hidden="false" outlineLevel="0" max="13065" min="13065" style="1" width="4.56"/>
    <col collapsed="false" customWidth="true" hidden="false" outlineLevel="0" max="13066" min="13066" style="1" width="16.33"/>
    <col collapsed="false" customWidth="true" hidden="false" outlineLevel="0" max="13067" min="13067" style="1" width="30.56"/>
    <col collapsed="false" customWidth="true" hidden="false" outlineLevel="0" max="13068" min="13068" style="1" width="12.56"/>
    <col collapsed="false" customWidth="true" hidden="false" outlineLevel="0" max="13069" min="13069" style="1" width="16.11"/>
    <col collapsed="false" customWidth="true" hidden="false" outlineLevel="0" max="13070" min="13070" style="1" width="17.67"/>
    <col collapsed="false" customWidth="false" hidden="false" outlineLevel="0" max="13071" min="13071" style="1" width="9.56"/>
    <col collapsed="false" customWidth="true" hidden="false" outlineLevel="0" max="13072" min="13072" style="1" width="5"/>
    <col collapsed="false" customWidth="true" hidden="false" outlineLevel="0" max="13073" min="13073" style="1" width="12.56"/>
    <col collapsed="false" customWidth="true" hidden="false" outlineLevel="0" max="13074" min="13074" style="1" width="16.11"/>
    <col collapsed="false" customWidth="true" hidden="false" outlineLevel="0" max="13075" min="13075" style="1" width="17.67"/>
    <col collapsed="false" customWidth="true" hidden="false" outlineLevel="0" max="13076" min="13076" style="1" width="12.88"/>
    <col collapsed="false" customWidth="false" hidden="false" outlineLevel="0" max="13312" min="13077" style="1" width="9.56"/>
    <col collapsed="false" customWidth="true" hidden="false" outlineLevel="0" max="13313" min="13313" style="1" width="4.56"/>
    <col collapsed="false" customWidth="true" hidden="false" outlineLevel="0" max="13314" min="13314" style="1" width="16.33"/>
    <col collapsed="false" customWidth="true" hidden="false" outlineLevel="0" max="13315" min="13315" style="1" width="12.33"/>
    <col collapsed="false" customWidth="true" hidden="false" outlineLevel="0" max="13316" min="13316" style="1" width="13.56"/>
    <col collapsed="false" customWidth="true" hidden="false" outlineLevel="0" max="13317" min="13317" style="1" width="18.34"/>
    <col collapsed="false" customWidth="true" hidden="false" outlineLevel="0" max="13318" min="13318" style="1" width="17.67"/>
    <col collapsed="false" customWidth="false" hidden="false" outlineLevel="0" max="13319" min="13319" style="1" width="9.56"/>
    <col collapsed="false" customWidth="true" hidden="false" outlineLevel="0" max="13320" min="13320" style="1" width="6.11"/>
    <col collapsed="false" customWidth="true" hidden="false" outlineLevel="0" max="13321" min="13321" style="1" width="4.56"/>
    <col collapsed="false" customWidth="true" hidden="false" outlineLevel="0" max="13322" min="13322" style="1" width="16.33"/>
    <col collapsed="false" customWidth="true" hidden="false" outlineLevel="0" max="13323" min="13323" style="1" width="30.56"/>
    <col collapsed="false" customWidth="true" hidden="false" outlineLevel="0" max="13324" min="13324" style="1" width="12.56"/>
    <col collapsed="false" customWidth="true" hidden="false" outlineLevel="0" max="13325" min="13325" style="1" width="16.11"/>
    <col collapsed="false" customWidth="true" hidden="false" outlineLevel="0" max="13326" min="13326" style="1" width="17.67"/>
    <col collapsed="false" customWidth="false" hidden="false" outlineLevel="0" max="13327" min="13327" style="1" width="9.56"/>
    <col collapsed="false" customWidth="true" hidden="false" outlineLevel="0" max="13328" min="13328" style="1" width="5"/>
    <col collapsed="false" customWidth="true" hidden="false" outlineLevel="0" max="13329" min="13329" style="1" width="12.56"/>
    <col collapsed="false" customWidth="true" hidden="false" outlineLevel="0" max="13330" min="13330" style="1" width="16.11"/>
    <col collapsed="false" customWidth="true" hidden="false" outlineLevel="0" max="13331" min="13331" style="1" width="17.67"/>
    <col collapsed="false" customWidth="true" hidden="false" outlineLevel="0" max="13332" min="13332" style="1" width="12.88"/>
    <col collapsed="false" customWidth="false" hidden="false" outlineLevel="0" max="13568" min="13333" style="1" width="9.56"/>
    <col collapsed="false" customWidth="true" hidden="false" outlineLevel="0" max="13569" min="13569" style="1" width="4.56"/>
    <col collapsed="false" customWidth="true" hidden="false" outlineLevel="0" max="13570" min="13570" style="1" width="16.33"/>
    <col collapsed="false" customWidth="true" hidden="false" outlineLevel="0" max="13571" min="13571" style="1" width="12.33"/>
    <col collapsed="false" customWidth="true" hidden="false" outlineLevel="0" max="13572" min="13572" style="1" width="13.56"/>
    <col collapsed="false" customWidth="true" hidden="false" outlineLevel="0" max="13573" min="13573" style="1" width="18.34"/>
    <col collapsed="false" customWidth="true" hidden="false" outlineLevel="0" max="13574" min="13574" style="1" width="17.67"/>
    <col collapsed="false" customWidth="false" hidden="false" outlineLevel="0" max="13575" min="13575" style="1" width="9.56"/>
    <col collapsed="false" customWidth="true" hidden="false" outlineLevel="0" max="13576" min="13576" style="1" width="6.11"/>
    <col collapsed="false" customWidth="true" hidden="false" outlineLevel="0" max="13577" min="13577" style="1" width="4.56"/>
    <col collapsed="false" customWidth="true" hidden="false" outlineLevel="0" max="13578" min="13578" style="1" width="16.33"/>
    <col collapsed="false" customWidth="true" hidden="false" outlineLevel="0" max="13579" min="13579" style="1" width="30.56"/>
    <col collapsed="false" customWidth="true" hidden="false" outlineLevel="0" max="13580" min="13580" style="1" width="12.56"/>
    <col collapsed="false" customWidth="true" hidden="false" outlineLevel="0" max="13581" min="13581" style="1" width="16.11"/>
    <col collapsed="false" customWidth="true" hidden="false" outlineLevel="0" max="13582" min="13582" style="1" width="17.67"/>
    <col collapsed="false" customWidth="false" hidden="false" outlineLevel="0" max="13583" min="13583" style="1" width="9.56"/>
    <col collapsed="false" customWidth="true" hidden="false" outlineLevel="0" max="13584" min="13584" style="1" width="5"/>
    <col collapsed="false" customWidth="true" hidden="false" outlineLevel="0" max="13585" min="13585" style="1" width="12.56"/>
    <col collapsed="false" customWidth="true" hidden="false" outlineLevel="0" max="13586" min="13586" style="1" width="16.11"/>
    <col collapsed="false" customWidth="true" hidden="false" outlineLevel="0" max="13587" min="13587" style="1" width="17.67"/>
    <col collapsed="false" customWidth="true" hidden="false" outlineLevel="0" max="13588" min="13588" style="1" width="12.88"/>
    <col collapsed="false" customWidth="false" hidden="false" outlineLevel="0" max="13824" min="13589" style="1" width="9.56"/>
    <col collapsed="false" customWidth="true" hidden="false" outlineLevel="0" max="13825" min="13825" style="1" width="4.56"/>
    <col collapsed="false" customWidth="true" hidden="false" outlineLevel="0" max="13826" min="13826" style="1" width="16.33"/>
    <col collapsed="false" customWidth="true" hidden="false" outlineLevel="0" max="13827" min="13827" style="1" width="12.33"/>
    <col collapsed="false" customWidth="true" hidden="false" outlineLevel="0" max="13828" min="13828" style="1" width="13.56"/>
    <col collapsed="false" customWidth="true" hidden="false" outlineLevel="0" max="13829" min="13829" style="1" width="18.34"/>
    <col collapsed="false" customWidth="true" hidden="false" outlineLevel="0" max="13830" min="13830" style="1" width="17.67"/>
    <col collapsed="false" customWidth="false" hidden="false" outlineLevel="0" max="13831" min="13831" style="1" width="9.56"/>
    <col collapsed="false" customWidth="true" hidden="false" outlineLevel="0" max="13832" min="13832" style="1" width="6.11"/>
    <col collapsed="false" customWidth="true" hidden="false" outlineLevel="0" max="13833" min="13833" style="1" width="4.56"/>
    <col collapsed="false" customWidth="true" hidden="false" outlineLevel="0" max="13834" min="13834" style="1" width="16.33"/>
    <col collapsed="false" customWidth="true" hidden="false" outlineLevel="0" max="13835" min="13835" style="1" width="30.56"/>
    <col collapsed="false" customWidth="true" hidden="false" outlineLevel="0" max="13836" min="13836" style="1" width="12.56"/>
    <col collapsed="false" customWidth="true" hidden="false" outlineLevel="0" max="13837" min="13837" style="1" width="16.11"/>
    <col collapsed="false" customWidth="true" hidden="false" outlineLevel="0" max="13838" min="13838" style="1" width="17.67"/>
    <col collapsed="false" customWidth="false" hidden="false" outlineLevel="0" max="13839" min="13839" style="1" width="9.56"/>
    <col collapsed="false" customWidth="true" hidden="false" outlineLevel="0" max="13840" min="13840" style="1" width="5"/>
    <col collapsed="false" customWidth="true" hidden="false" outlineLevel="0" max="13841" min="13841" style="1" width="12.56"/>
    <col collapsed="false" customWidth="true" hidden="false" outlineLevel="0" max="13842" min="13842" style="1" width="16.11"/>
    <col collapsed="false" customWidth="true" hidden="false" outlineLevel="0" max="13843" min="13843" style="1" width="17.67"/>
    <col collapsed="false" customWidth="true" hidden="false" outlineLevel="0" max="13844" min="13844" style="1" width="12.88"/>
    <col collapsed="false" customWidth="false" hidden="false" outlineLevel="0" max="14080" min="13845" style="1" width="9.56"/>
    <col collapsed="false" customWidth="true" hidden="false" outlineLevel="0" max="14081" min="14081" style="1" width="4.56"/>
    <col collapsed="false" customWidth="true" hidden="false" outlineLevel="0" max="14082" min="14082" style="1" width="16.33"/>
    <col collapsed="false" customWidth="true" hidden="false" outlineLevel="0" max="14083" min="14083" style="1" width="12.33"/>
    <col collapsed="false" customWidth="true" hidden="false" outlineLevel="0" max="14084" min="14084" style="1" width="13.56"/>
    <col collapsed="false" customWidth="true" hidden="false" outlineLevel="0" max="14085" min="14085" style="1" width="18.34"/>
    <col collapsed="false" customWidth="true" hidden="false" outlineLevel="0" max="14086" min="14086" style="1" width="17.67"/>
    <col collapsed="false" customWidth="false" hidden="false" outlineLevel="0" max="14087" min="14087" style="1" width="9.56"/>
    <col collapsed="false" customWidth="true" hidden="false" outlineLevel="0" max="14088" min="14088" style="1" width="6.11"/>
    <col collapsed="false" customWidth="true" hidden="false" outlineLevel="0" max="14089" min="14089" style="1" width="4.56"/>
    <col collapsed="false" customWidth="true" hidden="false" outlineLevel="0" max="14090" min="14090" style="1" width="16.33"/>
    <col collapsed="false" customWidth="true" hidden="false" outlineLevel="0" max="14091" min="14091" style="1" width="30.56"/>
    <col collapsed="false" customWidth="true" hidden="false" outlineLevel="0" max="14092" min="14092" style="1" width="12.56"/>
    <col collapsed="false" customWidth="true" hidden="false" outlineLevel="0" max="14093" min="14093" style="1" width="16.11"/>
    <col collapsed="false" customWidth="true" hidden="false" outlineLevel="0" max="14094" min="14094" style="1" width="17.67"/>
    <col collapsed="false" customWidth="false" hidden="false" outlineLevel="0" max="14095" min="14095" style="1" width="9.56"/>
    <col collapsed="false" customWidth="true" hidden="false" outlineLevel="0" max="14096" min="14096" style="1" width="5"/>
    <col collapsed="false" customWidth="true" hidden="false" outlineLevel="0" max="14097" min="14097" style="1" width="12.56"/>
    <col collapsed="false" customWidth="true" hidden="false" outlineLevel="0" max="14098" min="14098" style="1" width="16.11"/>
    <col collapsed="false" customWidth="true" hidden="false" outlineLevel="0" max="14099" min="14099" style="1" width="17.67"/>
    <col collapsed="false" customWidth="true" hidden="false" outlineLevel="0" max="14100" min="14100" style="1" width="12.88"/>
    <col collapsed="false" customWidth="false" hidden="false" outlineLevel="0" max="14336" min="14101" style="1" width="9.56"/>
    <col collapsed="false" customWidth="true" hidden="false" outlineLevel="0" max="14337" min="14337" style="1" width="4.56"/>
    <col collapsed="false" customWidth="true" hidden="false" outlineLevel="0" max="14338" min="14338" style="1" width="16.33"/>
    <col collapsed="false" customWidth="true" hidden="false" outlineLevel="0" max="14339" min="14339" style="1" width="12.33"/>
    <col collapsed="false" customWidth="true" hidden="false" outlineLevel="0" max="14340" min="14340" style="1" width="13.56"/>
    <col collapsed="false" customWidth="true" hidden="false" outlineLevel="0" max="14341" min="14341" style="1" width="18.34"/>
    <col collapsed="false" customWidth="true" hidden="false" outlineLevel="0" max="14342" min="14342" style="1" width="17.67"/>
    <col collapsed="false" customWidth="false" hidden="false" outlineLevel="0" max="14343" min="14343" style="1" width="9.56"/>
    <col collapsed="false" customWidth="true" hidden="false" outlineLevel="0" max="14344" min="14344" style="1" width="6.11"/>
    <col collapsed="false" customWidth="true" hidden="false" outlineLevel="0" max="14345" min="14345" style="1" width="4.56"/>
    <col collapsed="false" customWidth="true" hidden="false" outlineLevel="0" max="14346" min="14346" style="1" width="16.33"/>
    <col collapsed="false" customWidth="true" hidden="false" outlineLevel="0" max="14347" min="14347" style="1" width="30.56"/>
    <col collapsed="false" customWidth="true" hidden="false" outlineLevel="0" max="14348" min="14348" style="1" width="12.56"/>
    <col collapsed="false" customWidth="true" hidden="false" outlineLevel="0" max="14349" min="14349" style="1" width="16.11"/>
    <col collapsed="false" customWidth="true" hidden="false" outlineLevel="0" max="14350" min="14350" style="1" width="17.67"/>
    <col collapsed="false" customWidth="false" hidden="false" outlineLevel="0" max="14351" min="14351" style="1" width="9.56"/>
    <col collapsed="false" customWidth="true" hidden="false" outlineLevel="0" max="14352" min="14352" style="1" width="5"/>
    <col collapsed="false" customWidth="true" hidden="false" outlineLevel="0" max="14353" min="14353" style="1" width="12.56"/>
    <col collapsed="false" customWidth="true" hidden="false" outlineLevel="0" max="14354" min="14354" style="1" width="16.11"/>
    <col collapsed="false" customWidth="true" hidden="false" outlineLevel="0" max="14355" min="14355" style="1" width="17.67"/>
    <col collapsed="false" customWidth="true" hidden="false" outlineLevel="0" max="14356" min="14356" style="1" width="12.88"/>
    <col collapsed="false" customWidth="false" hidden="false" outlineLevel="0" max="14592" min="14357" style="1" width="9.56"/>
    <col collapsed="false" customWidth="true" hidden="false" outlineLevel="0" max="14593" min="14593" style="1" width="4.56"/>
    <col collapsed="false" customWidth="true" hidden="false" outlineLevel="0" max="14594" min="14594" style="1" width="16.33"/>
    <col collapsed="false" customWidth="true" hidden="false" outlineLevel="0" max="14595" min="14595" style="1" width="12.33"/>
    <col collapsed="false" customWidth="true" hidden="false" outlineLevel="0" max="14596" min="14596" style="1" width="13.56"/>
    <col collapsed="false" customWidth="true" hidden="false" outlineLevel="0" max="14597" min="14597" style="1" width="18.34"/>
    <col collapsed="false" customWidth="true" hidden="false" outlineLevel="0" max="14598" min="14598" style="1" width="17.67"/>
    <col collapsed="false" customWidth="false" hidden="false" outlineLevel="0" max="14599" min="14599" style="1" width="9.56"/>
    <col collapsed="false" customWidth="true" hidden="false" outlineLevel="0" max="14600" min="14600" style="1" width="6.11"/>
    <col collapsed="false" customWidth="true" hidden="false" outlineLevel="0" max="14601" min="14601" style="1" width="4.56"/>
    <col collapsed="false" customWidth="true" hidden="false" outlineLevel="0" max="14602" min="14602" style="1" width="16.33"/>
    <col collapsed="false" customWidth="true" hidden="false" outlineLevel="0" max="14603" min="14603" style="1" width="30.56"/>
    <col collapsed="false" customWidth="true" hidden="false" outlineLevel="0" max="14604" min="14604" style="1" width="12.56"/>
    <col collapsed="false" customWidth="true" hidden="false" outlineLevel="0" max="14605" min="14605" style="1" width="16.11"/>
    <col collapsed="false" customWidth="true" hidden="false" outlineLevel="0" max="14606" min="14606" style="1" width="17.67"/>
    <col collapsed="false" customWidth="false" hidden="false" outlineLevel="0" max="14607" min="14607" style="1" width="9.56"/>
    <col collapsed="false" customWidth="true" hidden="false" outlineLevel="0" max="14608" min="14608" style="1" width="5"/>
    <col collapsed="false" customWidth="true" hidden="false" outlineLevel="0" max="14609" min="14609" style="1" width="12.56"/>
    <col collapsed="false" customWidth="true" hidden="false" outlineLevel="0" max="14610" min="14610" style="1" width="16.11"/>
    <col collapsed="false" customWidth="true" hidden="false" outlineLevel="0" max="14611" min="14611" style="1" width="17.67"/>
    <col collapsed="false" customWidth="true" hidden="false" outlineLevel="0" max="14612" min="14612" style="1" width="12.88"/>
    <col collapsed="false" customWidth="false" hidden="false" outlineLevel="0" max="14848" min="14613" style="1" width="9.56"/>
    <col collapsed="false" customWidth="true" hidden="false" outlineLevel="0" max="14849" min="14849" style="1" width="4.56"/>
    <col collapsed="false" customWidth="true" hidden="false" outlineLevel="0" max="14850" min="14850" style="1" width="16.33"/>
    <col collapsed="false" customWidth="true" hidden="false" outlineLevel="0" max="14851" min="14851" style="1" width="12.33"/>
    <col collapsed="false" customWidth="true" hidden="false" outlineLevel="0" max="14852" min="14852" style="1" width="13.56"/>
    <col collapsed="false" customWidth="true" hidden="false" outlineLevel="0" max="14853" min="14853" style="1" width="18.34"/>
    <col collapsed="false" customWidth="true" hidden="false" outlineLevel="0" max="14854" min="14854" style="1" width="17.67"/>
    <col collapsed="false" customWidth="false" hidden="false" outlineLevel="0" max="14855" min="14855" style="1" width="9.56"/>
    <col collapsed="false" customWidth="true" hidden="false" outlineLevel="0" max="14856" min="14856" style="1" width="6.11"/>
    <col collapsed="false" customWidth="true" hidden="false" outlineLevel="0" max="14857" min="14857" style="1" width="4.56"/>
    <col collapsed="false" customWidth="true" hidden="false" outlineLevel="0" max="14858" min="14858" style="1" width="16.33"/>
    <col collapsed="false" customWidth="true" hidden="false" outlineLevel="0" max="14859" min="14859" style="1" width="30.56"/>
    <col collapsed="false" customWidth="true" hidden="false" outlineLevel="0" max="14860" min="14860" style="1" width="12.56"/>
    <col collapsed="false" customWidth="true" hidden="false" outlineLevel="0" max="14861" min="14861" style="1" width="16.11"/>
    <col collapsed="false" customWidth="true" hidden="false" outlineLevel="0" max="14862" min="14862" style="1" width="17.67"/>
    <col collapsed="false" customWidth="false" hidden="false" outlineLevel="0" max="14863" min="14863" style="1" width="9.56"/>
    <col collapsed="false" customWidth="true" hidden="false" outlineLevel="0" max="14864" min="14864" style="1" width="5"/>
    <col collapsed="false" customWidth="true" hidden="false" outlineLevel="0" max="14865" min="14865" style="1" width="12.56"/>
    <col collapsed="false" customWidth="true" hidden="false" outlineLevel="0" max="14866" min="14866" style="1" width="16.11"/>
    <col collapsed="false" customWidth="true" hidden="false" outlineLevel="0" max="14867" min="14867" style="1" width="17.67"/>
    <col collapsed="false" customWidth="true" hidden="false" outlineLevel="0" max="14868" min="14868" style="1" width="12.88"/>
    <col collapsed="false" customWidth="false" hidden="false" outlineLevel="0" max="15104" min="14869" style="1" width="9.56"/>
    <col collapsed="false" customWidth="true" hidden="false" outlineLevel="0" max="15105" min="15105" style="1" width="4.56"/>
    <col collapsed="false" customWidth="true" hidden="false" outlineLevel="0" max="15106" min="15106" style="1" width="16.33"/>
    <col collapsed="false" customWidth="true" hidden="false" outlineLevel="0" max="15107" min="15107" style="1" width="12.33"/>
    <col collapsed="false" customWidth="true" hidden="false" outlineLevel="0" max="15108" min="15108" style="1" width="13.56"/>
    <col collapsed="false" customWidth="true" hidden="false" outlineLevel="0" max="15109" min="15109" style="1" width="18.34"/>
    <col collapsed="false" customWidth="true" hidden="false" outlineLevel="0" max="15110" min="15110" style="1" width="17.67"/>
    <col collapsed="false" customWidth="false" hidden="false" outlineLevel="0" max="15111" min="15111" style="1" width="9.56"/>
    <col collapsed="false" customWidth="true" hidden="false" outlineLevel="0" max="15112" min="15112" style="1" width="6.11"/>
    <col collapsed="false" customWidth="true" hidden="false" outlineLevel="0" max="15113" min="15113" style="1" width="4.56"/>
    <col collapsed="false" customWidth="true" hidden="false" outlineLevel="0" max="15114" min="15114" style="1" width="16.33"/>
    <col collapsed="false" customWidth="true" hidden="false" outlineLevel="0" max="15115" min="15115" style="1" width="30.56"/>
    <col collapsed="false" customWidth="true" hidden="false" outlineLevel="0" max="15116" min="15116" style="1" width="12.56"/>
    <col collapsed="false" customWidth="true" hidden="false" outlineLevel="0" max="15117" min="15117" style="1" width="16.11"/>
    <col collapsed="false" customWidth="true" hidden="false" outlineLevel="0" max="15118" min="15118" style="1" width="17.67"/>
    <col collapsed="false" customWidth="false" hidden="false" outlineLevel="0" max="15119" min="15119" style="1" width="9.56"/>
    <col collapsed="false" customWidth="true" hidden="false" outlineLevel="0" max="15120" min="15120" style="1" width="5"/>
    <col collapsed="false" customWidth="true" hidden="false" outlineLevel="0" max="15121" min="15121" style="1" width="12.56"/>
    <col collapsed="false" customWidth="true" hidden="false" outlineLevel="0" max="15122" min="15122" style="1" width="16.11"/>
    <col collapsed="false" customWidth="true" hidden="false" outlineLevel="0" max="15123" min="15123" style="1" width="17.67"/>
    <col collapsed="false" customWidth="true" hidden="false" outlineLevel="0" max="15124" min="15124" style="1" width="12.88"/>
    <col collapsed="false" customWidth="false" hidden="false" outlineLevel="0" max="15360" min="15125" style="1" width="9.56"/>
    <col collapsed="false" customWidth="true" hidden="false" outlineLevel="0" max="15361" min="15361" style="1" width="4.56"/>
    <col collapsed="false" customWidth="true" hidden="false" outlineLevel="0" max="15362" min="15362" style="1" width="16.33"/>
    <col collapsed="false" customWidth="true" hidden="false" outlineLevel="0" max="15363" min="15363" style="1" width="12.33"/>
    <col collapsed="false" customWidth="true" hidden="false" outlineLevel="0" max="15364" min="15364" style="1" width="13.56"/>
    <col collapsed="false" customWidth="true" hidden="false" outlineLevel="0" max="15365" min="15365" style="1" width="18.34"/>
    <col collapsed="false" customWidth="true" hidden="false" outlineLevel="0" max="15366" min="15366" style="1" width="17.67"/>
    <col collapsed="false" customWidth="false" hidden="false" outlineLevel="0" max="15367" min="15367" style="1" width="9.56"/>
    <col collapsed="false" customWidth="true" hidden="false" outlineLevel="0" max="15368" min="15368" style="1" width="6.11"/>
    <col collapsed="false" customWidth="true" hidden="false" outlineLevel="0" max="15369" min="15369" style="1" width="4.56"/>
    <col collapsed="false" customWidth="true" hidden="false" outlineLevel="0" max="15370" min="15370" style="1" width="16.33"/>
    <col collapsed="false" customWidth="true" hidden="false" outlineLevel="0" max="15371" min="15371" style="1" width="30.56"/>
    <col collapsed="false" customWidth="true" hidden="false" outlineLevel="0" max="15372" min="15372" style="1" width="12.56"/>
    <col collapsed="false" customWidth="true" hidden="false" outlineLevel="0" max="15373" min="15373" style="1" width="16.11"/>
    <col collapsed="false" customWidth="true" hidden="false" outlineLevel="0" max="15374" min="15374" style="1" width="17.67"/>
    <col collapsed="false" customWidth="false" hidden="false" outlineLevel="0" max="15375" min="15375" style="1" width="9.56"/>
    <col collapsed="false" customWidth="true" hidden="false" outlineLevel="0" max="15376" min="15376" style="1" width="5"/>
    <col collapsed="false" customWidth="true" hidden="false" outlineLevel="0" max="15377" min="15377" style="1" width="12.56"/>
    <col collapsed="false" customWidth="true" hidden="false" outlineLevel="0" max="15378" min="15378" style="1" width="16.11"/>
    <col collapsed="false" customWidth="true" hidden="false" outlineLevel="0" max="15379" min="15379" style="1" width="17.67"/>
    <col collapsed="false" customWidth="true" hidden="false" outlineLevel="0" max="15380" min="15380" style="1" width="12.88"/>
    <col collapsed="false" customWidth="false" hidden="false" outlineLevel="0" max="15616" min="15381" style="1" width="9.56"/>
    <col collapsed="false" customWidth="true" hidden="false" outlineLevel="0" max="15617" min="15617" style="1" width="4.56"/>
    <col collapsed="false" customWidth="true" hidden="false" outlineLevel="0" max="15618" min="15618" style="1" width="16.33"/>
    <col collapsed="false" customWidth="true" hidden="false" outlineLevel="0" max="15619" min="15619" style="1" width="12.33"/>
    <col collapsed="false" customWidth="true" hidden="false" outlineLevel="0" max="15620" min="15620" style="1" width="13.56"/>
    <col collapsed="false" customWidth="true" hidden="false" outlineLevel="0" max="15621" min="15621" style="1" width="18.34"/>
    <col collapsed="false" customWidth="true" hidden="false" outlineLevel="0" max="15622" min="15622" style="1" width="17.67"/>
    <col collapsed="false" customWidth="false" hidden="false" outlineLevel="0" max="15623" min="15623" style="1" width="9.56"/>
    <col collapsed="false" customWidth="true" hidden="false" outlineLevel="0" max="15624" min="15624" style="1" width="6.11"/>
    <col collapsed="false" customWidth="true" hidden="false" outlineLevel="0" max="15625" min="15625" style="1" width="4.56"/>
    <col collapsed="false" customWidth="true" hidden="false" outlineLevel="0" max="15626" min="15626" style="1" width="16.33"/>
    <col collapsed="false" customWidth="true" hidden="false" outlineLevel="0" max="15627" min="15627" style="1" width="30.56"/>
    <col collapsed="false" customWidth="true" hidden="false" outlineLevel="0" max="15628" min="15628" style="1" width="12.56"/>
    <col collapsed="false" customWidth="true" hidden="false" outlineLevel="0" max="15629" min="15629" style="1" width="16.11"/>
    <col collapsed="false" customWidth="true" hidden="false" outlineLevel="0" max="15630" min="15630" style="1" width="17.67"/>
    <col collapsed="false" customWidth="false" hidden="false" outlineLevel="0" max="15631" min="15631" style="1" width="9.56"/>
    <col collapsed="false" customWidth="true" hidden="false" outlineLevel="0" max="15632" min="15632" style="1" width="5"/>
    <col collapsed="false" customWidth="true" hidden="false" outlineLevel="0" max="15633" min="15633" style="1" width="12.56"/>
    <col collapsed="false" customWidth="true" hidden="false" outlineLevel="0" max="15634" min="15634" style="1" width="16.11"/>
    <col collapsed="false" customWidth="true" hidden="false" outlineLevel="0" max="15635" min="15635" style="1" width="17.67"/>
    <col collapsed="false" customWidth="true" hidden="false" outlineLevel="0" max="15636" min="15636" style="1" width="12.88"/>
    <col collapsed="false" customWidth="false" hidden="false" outlineLevel="0" max="15872" min="15637" style="1" width="9.56"/>
    <col collapsed="false" customWidth="true" hidden="false" outlineLevel="0" max="15873" min="15873" style="1" width="4.56"/>
    <col collapsed="false" customWidth="true" hidden="false" outlineLevel="0" max="15874" min="15874" style="1" width="16.33"/>
    <col collapsed="false" customWidth="true" hidden="false" outlineLevel="0" max="15875" min="15875" style="1" width="12.33"/>
    <col collapsed="false" customWidth="true" hidden="false" outlineLevel="0" max="15876" min="15876" style="1" width="13.56"/>
    <col collapsed="false" customWidth="true" hidden="false" outlineLevel="0" max="15877" min="15877" style="1" width="18.34"/>
    <col collapsed="false" customWidth="true" hidden="false" outlineLevel="0" max="15878" min="15878" style="1" width="17.67"/>
    <col collapsed="false" customWidth="false" hidden="false" outlineLevel="0" max="15879" min="15879" style="1" width="9.56"/>
    <col collapsed="false" customWidth="true" hidden="false" outlineLevel="0" max="15880" min="15880" style="1" width="6.11"/>
    <col collapsed="false" customWidth="true" hidden="false" outlineLevel="0" max="15881" min="15881" style="1" width="4.56"/>
    <col collapsed="false" customWidth="true" hidden="false" outlineLevel="0" max="15882" min="15882" style="1" width="16.33"/>
    <col collapsed="false" customWidth="true" hidden="false" outlineLevel="0" max="15883" min="15883" style="1" width="30.56"/>
    <col collapsed="false" customWidth="true" hidden="false" outlineLevel="0" max="15884" min="15884" style="1" width="12.56"/>
    <col collapsed="false" customWidth="true" hidden="false" outlineLevel="0" max="15885" min="15885" style="1" width="16.11"/>
    <col collapsed="false" customWidth="true" hidden="false" outlineLevel="0" max="15886" min="15886" style="1" width="17.67"/>
    <col collapsed="false" customWidth="false" hidden="false" outlineLevel="0" max="15887" min="15887" style="1" width="9.56"/>
    <col collapsed="false" customWidth="true" hidden="false" outlineLevel="0" max="15888" min="15888" style="1" width="5"/>
    <col collapsed="false" customWidth="true" hidden="false" outlineLevel="0" max="15889" min="15889" style="1" width="12.56"/>
    <col collapsed="false" customWidth="true" hidden="false" outlineLevel="0" max="15890" min="15890" style="1" width="16.11"/>
    <col collapsed="false" customWidth="true" hidden="false" outlineLevel="0" max="15891" min="15891" style="1" width="17.67"/>
    <col collapsed="false" customWidth="true" hidden="false" outlineLevel="0" max="15892" min="15892" style="1" width="12.88"/>
    <col collapsed="false" customWidth="false" hidden="false" outlineLevel="0" max="16128" min="15893" style="1" width="9.56"/>
    <col collapsed="false" customWidth="true" hidden="false" outlineLevel="0" max="16129" min="16129" style="1" width="4.56"/>
    <col collapsed="false" customWidth="true" hidden="false" outlineLevel="0" max="16130" min="16130" style="1" width="16.33"/>
    <col collapsed="false" customWidth="true" hidden="false" outlineLevel="0" max="16131" min="16131" style="1" width="12.33"/>
    <col collapsed="false" customWidth="true" hidden="false" outlineLevel="0" max="16132" min="16132" style="1" width="13.56"/>
    <col collapsed="false" customWidth="true" hidden="false" outlineLevel="0" max="16133" min="16133" style="1" width="18.34"/>
    <col collapsed="false" customWidth="true" hidden="false" outlineLevel="0" max="16134" min="16134" style="1" width="17.67"/>
    <col collapsed="false" customWidth="false" hidden="false" outlineLevel="0" max="16135" min="16135" style="1" width="9.56"/>
    <col collapsed="false" customWidth="true" hidden="false" outlineLevel="0" max="16136" min="16136" style="1" width="6.11"/>
    <col collapsed="false" customWidth="true" hidden="false" outlineLevel="0" max="16137" min="16137" style="1" width="4.56"/>
    <col collapsed="false" customWidth="true" hidden="false" outlineLevel="0" max="16138" min="16138" style="1" width="16.33"/>
    <col collapsed="false" customWidth="true" hidden="false" outlineLevel="0" max="16139" min="16139" style="1" width="30.56"/>
    <col collapsed="false" customWidth="true" hidden="false" outlineLevel="0" max="16140" min="16140" style="1" width="12.56"/>
    <col collapsed="false" customWidth="true" hidden="false" outlineLevel="0" max="16141" min="16141" style="1" width="16.11"/>
    <col collapsed="false" customWidth="true" hidden="false" outlineLevel="0" max="16142" min="16142" style="1" width="17.67"/>
    <col collapsed="false" customWidth="false" hidden="false" outlineLevel="0" max="16143" min="16143" style="1" width="9.56"/>
    <col collapsed="false" customWidth="true" hidden="false" outlineLevel="0" max="16144" min="16144" style="1" width="5"/>
    <col collapsed="false" customWidth="true" hidden="false" outlineLevel="0" max="16145" min="16145" style="1" width="12.56"/>
    <col collapsed="false" customWidth="true" hidden="false" outlineLevel="0" max="16146" min="16146" style="1" width="16.11"/>
    <col collapsed="false" customWidth="true" hidden="false" outlineLevel="0" max="16147" min="16147" style="1" width="17.67"/>
    <col collapsed="false" customWidth="true" hidden="false" outlineLevel="0" max="16148" min="16148" style="1" width="12.88"/>
    <col collapsed="false" customWidth="false" hidden="false" outlineLevel="0" max="16384" min="16149" style="1" width="9.56"/>
  </cols>
  <sheetData>
    <row r="1" customFormat="false" ht="15.7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U1" s="1" t="n">
        <v>5900</v>
      </c>
      <c r="V1" s="1" t="s">
        <v>1</v>
      </c>
    </row>
    <row r="2" customFormat="false" ht="15" hidden="false" customHeight="true" outlineLevel="0" collapsed="false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5.75" hidden="false" customHeight="true" outlineLevel="0" collapsed="false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customFormat="false" ht="13.8" hidden="false" customHeight="false" outlineLevel="0" collapsed="false">
      <c r="U4" s="1" t="n">
        <v>6860.83</v>
      </c>
      <c r="V4" s="1" t="s">
        <v>3</v>
      </c>
    </row>
    <row r="5" customFormat="false" ht="13.8" hidden="false" customHeight="false" outlineLevel="0" collapsed="false">
      <c r="A5" s="5"/>
      <c r="B5" s="6" t="s">
        <v>4</v>
      </c>
      <c r="C5" s="6" t="s">
        <v>5</v>
      </c>
      <c r="D5" s="6"/>
      <c r="E5" s="7"/>
      <c r="F5" s="8"/>
      <c r="G5" s="8"/>
      <c r="H5" s="5"/>
      <c r="I5" s="5"/>
      <c r="J5" s="6" t="s">
        <v>4</v>
      </c>
      <c r="K5" s="6" t="s">
        <v>6</v>
      </c>
      <c r="L5" s="6"/>
      <c r="M5" s="7"/>
      <c r="N5" s="8"/>
      <c r="O5" s="8"/>
      <c r="P5" s="5"/>
      <c r="Q5" s="6"/>
      <c r="R5" s="9" t="s">
        <v>7</v>
      </c>
      <c r="S5" s="10"/>
      <c r="T5" s="10" t="n">
        <v>6860.83</v>
      </c>
    </row>
    <row r="6" customFormat="false" ht="9.75" hidden="false" customHeight="true" outlineLevel="0" collapsed="false">
      <c r="A6" s="5"/>
      <c r="B6" s="11"/>
      <c r="C6" s="11"/>
      <c r="D6" s="11"/>
      <c r="E6" s="12"/>
      <c r="F6" s="13"/>
      <c r="G6" s="13"/>
      <c r="H6" s="5"/>
      <c r="I6" s="5"/>
      <c r="J6" s="11"/>
      <c r="K6" s="11"/>
      <c r="L6" s="11"/>
      <c r="M6" s="12"/>
      <c r="N6" s="13"/>
      <c r="O6" s="13"/>
      <c r="P6" s="5"/>
      <c r="Q6" s="11"/>
      <c r="R6" s="12"/>
      <c r="S6" s="13"/>
      <c r="T6" s="13"/>
    </row>
    <row r="7" customFormat="false" ht="13.8" hidden="false" customHeight="false" outlineLevel="0" collapsed="false">
      <c r="A7" s="5"/>
      <c r="B7" s="14" t="s">
        <v>8</v>
      </c>
      <c r="C7" s="14" t="s">
        <v>9</v>
      </c>
      <c r="D7" s="14" t="s">
        <v>10</v>
      </c>
      <c r="E7" s="15" t="s">
        <v>11</v>
      </c>
      <c r="F7" s="16" t="s">
        <v>12</v>
      </c>
      <c r="G7" s="16" t="s">
        <v>13</v>
      </c>
      <c r="H7" s="5"/>
      <c r="I7" s="5"/>
      <c r="J7" s="14" t="s">
        <v>8</v>
      </c>
      <c r="K7" s="14" t="s">
        <v>9</v>
      </c>
      <c r="L7" s="14" t="s">
        <v>10</v>
      </c>
      <c r="M7" s="15" t="s">
        <v>11</v>
      </c>
      <c r="N7" s="16" t="s">
        <v>12</v>
      </c>
      <c r="O7" s="16" t="s">
        <v>13</v>
      </c>
      <c r="P7" s="5"/>
      <c r="Q7" s="14" t="s">
        <v>10</v>
      </c>
      <c r="R7" s="15" t="s">
        <v>11</v>
      </c>
      <c r="S7" s="16" t="s">
        <v>12</v>
      </c>
      <c r="T7" s="16" t="s">
        <v>13</v>
      </c>
    </row>
    <row r="8" customFormat="false" ht="8.25" hidden="false" customHeight="true" outlineLevel="0" collapsed="false">
      <c r="A8" s="5"/>
      <c r="B8" s="11"/>
      <c r="C8" s="11"/>
      <c r="D8" s="11"/>
      <c r="E8" s="12"/>
      <c r="F8" s="13"/>
      <c r="G8" s="13"/>
      <c r="H8" s="5"/>
      <c r="I8" s="5"/>
      <c r="J8" s="11"/>
      <c r="K8" s="11"/>
      <c r="L8" s="11"/>
      <c r="M8" s="12"/>
      <c r="N8" s="13"/>
      <c r="O8" s="13"/>
      <c r="P8" s="5"/>
      <c r="Q8" s="11"/>
      <c r="R8" s="12"/>
      <c r="S8" s="13"/>
      <c r="T8" s="13"/>
    </row>
    <row r="9" customFormat="false" ht="13.8" hidden="false" customHeight="false" outlineLevel="0" collapsed="false">
      <c r="A9" s="5" t="n">
        <v>1</v>
      </c>
      <c r="B9" s="17" t="n">
        <v>43678.4978240741</v>
      </c>
      <c r="C9" s="14" t="n">
        <v>184013</v>
      </c>
      <c r="D9" s="18"/>
      <c r="E9" s="18"/>
      <c r="F9" s="19"/>
      <c r="G9" s="16"/>
      <c r="H9" s="5"/>
      <c r="I9" s="5" t="n">
        <v>1</v>
      </c>
      <c r="J9" s="17" t="n">
        <v>43698.4978240741</v>
      </c>
      <c r="K9" s="14" t="n">
        <v>57652</v>
      </c>
      <c r="L9" s="14"/>
      <c r="M9" s="15"/>
      <c r="N9" s="16"/>
      <c r="O9" s="16"/>
      <c r="P9" s="5"/>
      <c r="Q9" s="14"/>
      <c r="R9" s="15"/>
      <c r="S9" s="16"/>
      <c r="T9" s="16"/>
    </row>
    <row r="10" customFormat="false" ht="13.8" hidden="false" customHeight="false" outlineLevel="0" collapsed="false">
      <c r="A10" s="5" t="n">
        <v>2</v>
      </c>
      <c r="B10" s="17" t="n">
        <v>43710</v>
      </c>
      <c r="C10" s="14" t="n">
        <v>1669</v>
      </c>
      <c r="D10" s="20" t="n">
        <f aca="false">C10</f>
        <v>1669</v>
      </c>
      <c r="E10" s="16" t="n">
        <f aca="false">C10</f>
        <v>1669</v>
      </c>
      <c r="F10" s="21" t="n">
        <f aca="false">E10/1</f>
        <v>1669</v>
      </c>
      <c r="G10" s="21" t="n">
        <f aca="false">E10/A9</f>
        <v>1669</v>
      </c>
      <c r="H10" s="5"/>
      <c r="I10" s="5" t="n">
        <v>2</v>
      </c>
      <c r="J10" s="17" t="n">
        <v>43710</v>
      </c>
      <c r="K10" s="14" t="n">
        <v>58866</v>
      </c>
      <c r="L10" s="20" t="n">
        <f aca="false">K10-K9</f>
        <v>1214</v>
      </c>
      <c r="M10" s="15" t="n">
        <f aca="false">L10</f>
        <v>1214</v>
      </c>
      <c r="N10" s="21" t="n">
        <f aca="false">L10/1</f>
        <v>1214</v>
      </c>
      <c r="O10" s="21" t="n">
        <f aca="false">M10/I9</f>
        <v>1214</v>
      </c>
      <c r="P10" s="5"/>
      <c r="Q10" s="14" t="n">
        <f aca="false">L10+D10</f>
        <v>2883</v>
      </c>
      <c r="R10" s="15" t="n">
        <f aca="false">Q10</f>
        <v>2883</v>
      </c>
      <c r="S10" s="21" t="n">
        <f aca="false">Q10/1</f>
        <v>2883</v>
      </c>
      <c r="T10" s="21" t="n">
        <f aca="false">R10/A9</f>
        <v>2883</v>
      </c>
    </row>
    <row r="11" customFormat="false" ht="13.8" hidden="false" customHeight="false" outlineLevel="0" collapsed="false">
      <c r="A11" s="5" t="n">
        <v>3</v>
      </c>
      <c r="B11" s="17" t="n">
        <v>43739.6036226852</v>
      </c>
      <c r="C11" s="14" t="n">
        <v>5914</v>
      </c>
      <c r="D11" s="20" t="n">
        <f aca="false">C11-C10</f>
        <v>4245</v>
      </c>
      <c r="E11" s="16" t="n">
        <f aca="false">D11+E10</f>
        <v>5914</v>
      </c>
      <c r="F11" s="21" t="n">
        <f aca="false">E11/2</f>
        <v>2957</v>
      </c>
      <c r="G11" s="21" t="n">
        <f aca="false">E11/A10</f>
        <v>2957</v>
      </c>
      <c r="H11" s="5"/>
      <c r="I11" s="5" t="n">
        <v>3</v>
      </c>
      <c r="J11" s="17" t="n">
        <v>43739.6038657407</v>
      </c>
      <c r="K11" s="14" t="n">
        <v>62375</v>
      </c>
      <c r="L11" s="20" t="n">
        <f aca="false">K11-K10</f>
        <v>3509</v>
      </c>
      <c r="M11" s="15" t="n">
        <f aca="false">L11+M10</f>
        <v>4723</v>
      </c>
      <c r="N11" s="21" t="n">
        <f aca="false">(L10+L11)/2</f>
        <v>2361.5</v>
      </c>
      <c r="O11" s="21" t="n">
        <f aca="false">M11/I10</f>
        <v>2361.5</v>
      </c>
      <c r="P11" s="5"/>
      <c r="Q11" s="14" t="n">
        <f aca="false">L11+D11</f>
        <v>7754</v>
      </c>
      <c r="R11" s="15" t="n">
        <f aca="false">Q11+R10</f>
        <v>10637</v>
      </c>
      <c r="S11" s="21" t="n">
        <f aca="false">(Q10+Q11)/2</f>
        <v>5318.5</v>
      </c>
      <c r="T11" s="21" t="n">
        <f aca="false">R11/A10</f>
        <v>5318.5</v>
      </c>
    </row>
    <row r="12" customFormat="false" ht="13.8" hidden="false" customHeight="false" outlineLevel="0" collapsed="false">
      <c r="A12" s="5" t="n">
        <v>4</v>
      </c>
      <c r="B12" s="17" t="n">
        <v>43774.5673842593</v>
      </c>
      <c r="C12" s="14" t="n">
        <v>9131</v>
      </c>
      <c r="D12" s="20" t="n">
        <f aca="false">C12-C11</f>
        <v>3217</v>
      </c>
      <c r="E12" s="16" t="n">
        <f aca="false">D12+E11</f>
        <v>9131</v>
      </c>
      <c r="F12" s="21" t="n">
        <f aca="false">E12/3</f>
        <v>3043.66666666667</v>
      </c>
      <c r="G12" s="21" t="n">
        <f aca="false">E12/A11</f>
        <v>3043.66666666667</v>
      </c>
      <c r="H12" s="5"/>
      <c r="I12" s="5" t="n">
        <v>4</v>
      </c>
      <c r="J12" s="17" t="n">
        <v>43774.5673842593</v>
      </c>
      <c r="K12" s="14" t="n">
        <v>66828</v>
      </c>
      <c r="L12" s="20" t="n">
        <f aca="false">K12-K11</f>
        <v>4453</v>
      </c>
      <c r="M12" s="15" t="n">
        <f aca="false">L12+M11</f>
        <v>9176</v>
      </c>
      <c r="N12" s="21" t="n">
        <f aca="false">(L10+L11+L12)/3</f>
        <v>3058.66666666667</v>
      </c>
      <c r="O12" s="21" t="n">
        <f aca="false">M12/I11</f>
        <v>3058.66666666667</v>
      </c>
      <c r="P12" s="5"/>
      <c r="Q12" s="14" t="n">
        <f aca="false">L12+D12</f>
        <v>7670</v>
      </c>
      <c r="R12" s="15" t="n">
        <f aca="false">Q12+R11</f>
        <v>18307</v>
      </c>
      <c r="S12" s="21" t="n">
        <f aca="false">(Q10+Q11+Q12)/3</f>
        <v>6102.33333333333</v>
      </c>
      <c r="T12" s="21" t="n">
        <f aca="false">R12/A11</f>
        <v>6102.33333333333</v>
      </c>
    </row>
    <row r="13" customFormat="false" ht="13.8" hidden="false" customHeight="false" outlineLevel="0" collapsed="false">
      <c r="A13" s="5" t="n">
        <v>5</v>
      </c>
      <c r="B13" s="17" t="n">
        <v>43801.4062037037</v>
      </c>
      <c r="C13" s="14" t="n">
        <v>12652</v>
      </c>
      <c r="D13" s="20" t="n">
        <f aca="false">C13-C12</f>
        <v>3521</v>
      </c>
      <c r="E13" s="16" t="n">
        <f aca="false">D13+E12</f>
        <v>12652</v>
      </c>
      <c r="F13" s="21" t="n">
        <f aca="false">E13/4</f>
        <v>3163</v>
      </c>
      <c r="G13" s="21" t="n">
        <f aca="false">E13/A12</f>
        <v>3163</v>
      </c>
      <c r="H13" s="5"/>
      <c r="I13" s="5" t="n">
        <v>5</v>
      </c>
      <c r="J13" s="17" t="n">
        <v>43801.397349537</v>
      </c>
      <c r="K13" s="14" t="n">
        <v>69905</v>
      </c>
      <c r="L13" s="20" t="n">
        <f aca="false">K13-K12</f>
        <v>3077</v>
      </c>
      <c r="M13" s="15" t="n">
        <f aca="false">L13+M12</f>
        <v>12253</v>
      </c>
      <c r="N13" s="21" t="n">
        <f aca="false">(L10+L11+L12+L13)/4</f>
        <v>3063.25</v>
      </c>
      <c r="O13" s="21" t="n">
        <f aca="false">M13/I12</f>
        <v>3063.25</v>
      </c>
      <c r="P13" s="5"/>
      <c r="Q13" s="14" t="n">
        <f aca="false">L13+D13</f>
        <v>6598</v>
      </c>
      <c r="R13" s="15" t="n">
        <f aca="false">Q13+R12</f>
        <v>24905</v>
      </c>
      <c r="S13" s="21" t="n">
        <f aca="false">(Q10+Q11+Q12+Q13)/4</f>
        <v>6226.25</v>
      </c>
      <c r="T13" s="21" t="n">
        <f aca="false">R13/A12</f>
        <v>6226.25</v>
      </c>
    </row>
    <row r="14" customFormat="false" ht="13.8" hidden="false" customHeight="false" outlineLevel="0" collapsed="false">
      <c r="A14" s="5" t="n">
        <v>6</v>
      </c>
      <c r="B14" s="17" t="n">
        <v>43833.5181018519</v>
      </c>
      <c r="C14" s="14" t="n">
        <v>15265</v>
      </c>
      <c r="D14" s="22" t="n">
        <f aca="false">C14-C13</f>
        <v>2613</v>
      </c>
      <c r="E14" s="16" t="n">
        <f aca="false">D14+E13</f>
        <v>15265</v>
      </c>
      <c r="F14" s="21" t="n">
        <f aca="false">D14/1</f>
        <v>2613</v>
      </c>
      <c r="G14" s="21" t="n">
        <f aca="false">E14/A13</f>
        <v>3053</v>
      </c>
      <c r="H14" s="5"/>
      <c r="I14" s="5" t="n">
        <v>6</v>
      </c>
      <c r="J14" s="17" t="n">
        <v>43833.5182175926</v>
      </c>
      <c r="K14" s="14" t="n">
        <v>72374</v>
      </c>
      <c r="L14" s="22" t="n">
        <f aca="false">K14-K13</f>
        <v>2469</v>
      </c>
      <c r="M14" s="15" t="n">
        <f aca="false">L14+M13</f>
        <v>14722</v>
      </c>
      <c r="N14" s="21" t="n">
        <f aca="false">L14/1</f>
        <v>2469</v>
      </c>
      <c r="O14" s="21" t="n">
        <f aca="false">M14/I13</f>
        <v>2944.4</v>
      </c>
      <c r="P14" s="5"/>
      <c r="Q14" s="14" t="n">
        <f aca="false">L14+D14</f>
        <v>5082</v>
      </c>
      <c r="R14" s="15" t="n">
        <f aca="false">Q14+R13</f>
        <v>29987</v>
      </c>
      <c r="S14" s="21" t="n">
        <f aca="false">Q14/1</f>
        <v>5082</v>
      </c>
      <c r="T14" s="21" t="n">
        <f aca="false">R14/A13</f>
        <v>5997.4</v>
      </c>
    </row>
    <row r="15" customFormat="false" ht="13.8" hidden="false" customHeight="false" outlineLevel="0" collapsed="false">
      <c r="A15" s="5" t="n">
        <v>7</v>
      </c>
      <c r="B15" s="17" t="n">
        <v>43864.4293171296</v>
      </c>
      <c r="C15" s="14" t="n">
        <v>17978</v>
      </c>
      <c r="D15" s="22" t="n">
        <f aca="false">C15-C14</f>
        <v>2713</v>
      </c>
      <c r="E15" s="16" t="n">
        <f aca="false">D15+E14</f>
        <v>17978</v>
      </c>
      <c r="F15" s="21" t="n">
        <f aca="false">(D14+D15)/2</f>
        <v>2663</v>
      </c>
      <c r="G15" s="21" t="n">
        <f aca="false">E15/A14</f>
        <v>2996.33333333333</v>
      </c>
      <c r="H15" s="5"/>
      <c r="I15" s="5" t="n">
        <v>7</v>
      </c>
      <c r="J15" s="17" t="n">
        <v>43864.4294328704</v>
      </c>
      <c r="K15" s="14" t="n">
        <v>75185</v>
      </c>
      <c r="L15" s="22" t="n">
        <f aca="false">K15-K14</f>
        <v>2811</v>
      </c>
      <c r="M15" s="15" t="n">
        <f aca="false">L15+M14</f>
        <v>17533</v>
      </c>
      <c r="N15" s="21" t="n">
        <f aca="false">(L14+L15)/2</f>
        <v>2640</v>
      </c>
      <c r="O15" s="21" t="n">
        <f aca="false">M15/I14</f>
        <v>2922.16666666667</v>
      </c>
      <c r="P15" s="5"/>
      <c r="Q15" s="14" t="n">
        <f aca="false">L15+D15</f>
        <v>5524</v>
      </c>
      <c r="R15" s="15" t="n">
        <f aca="false">Q15+R14</f>
        <v>35511</v>
      </c>
      <c r="S15" s="21" t="n">
        <f aca="false">(Q14+Q15)/2</f>
        <v>5303</v>
      </c>
      <c r="T15" s="21" t="n">
        <f aca="false">R15/A14</f>
        <v>5918.5</v>
      </c>
    </row>
    <row r="16" customFormat="false" ht="13.8" hidden="false" customHeight="false" outlineLevel="0" collapsed="false">
      <c r="A16" s="5" t="n">
        <v>8</v>
      </c>
      <c r="B16" s="17" t="n">
        <v>43893.504224537</v>
      </c>
      <c r="C16" s="14" t="n">
        <v>20793</v>
      </c>
      <c r="D16" s="22" t="n">
        <f aca="false">C16-C15</f>
        <v>2815</v>
      </c>
      <c r="E16" s="16" t="n">
        <f aca="false">D16+E15</f>
        <v>20793</v>
      </c>
      <c r="F16" s="21" t="n">
        <f aca="false">(D14+D15+D16)/3</f>
        <v>2713.66666666667</v>
      </c>
      <c r="G16" s="21" t="n">
        <f aca="false">E16/A15</f>
        <v>2970.42857142857</v>
      </c>
      <c r="H16" s="5"/>
      <c r="I16" s="5" t="n">
        <v>8</v>
      </c>
      <c r="J16" s="17" t="n">
        <v>43893.5043402778</v>
      </c>
      <c r="K16" s="14" t="n">
        <v>79014</v>
      </c>
      <c r="L16" s="22" t="n">
        <f aca="false">K16-K15</f>
        <v>3829</v>
      </c>
      <c r="M16" s="15" t="n">
        <f aca="false">L16+M15</f>
        <v>21362</v>
      </c>
      <c r="N16" s="21" t="n">
        <f aca="false">(L14+L15+L16)/3</f>
        <v>3036.33333333333</v>
      </c>
      <c r="O16" s="21" t="n">
        <f aca="false">M16/I15</f>
        <v>3051.71428571429</v>
      </c>
      <c r="P16" s="5"/>
      <c r="Q16" s="14" t="n">
        <f aca="false">L16+D16</f>
        <v>6644</v>
      </c>
      <c r="R16" s="15" t="n">
        <f aca="false">Q16+R15</f>
        <v>42155</v>
      </c>
      <c r="S16" s="21" t="n">
        <f aca="false">(Q14+Q15+Q16)/3</f>
        <v>5750</v>
      </c>
      <c r="T16" s="21" t="n">
        <f aca="false">R16/A15</f>
        <v>6022.14285714286</v>
      </c>
    </row>
    <row r="17" customFormat="false" ht="13.8" hidden="false" customHeight="false" outlineLevel="0" collapsed="false">
      <c r="A17" s="5" t="n">
        <v>9</v>
      </c>
      <c r="B17" s="17" t="n">
        <v>43922.4664930556</v>
      </c>
      <c r="C17" s="14" t="n">
        <v>22760</v>
      </c>
      <c r="D17" s="22" t="n">
        <f aca="false">C17-C16</f>
        <v>1967</v>
      </c>
      <c r="E17" s="16" t="n">
        <f aca="false">D17+E16</f>
        <v>22760</v>
      </c>
      <c r="F17" s="21" t="n">
        <f aca="false">(D14+D15+D16+D17)/4</f>
        <v>2527</v>
      </c>
      <c r="G17" s="21" t="n">
        <f aca="false">E17/A16</f>
        <v>2845</v>
      </c>
      <c r="H17" s="5"/>
      <c r="I17" s="5" t="n">
        <v>9</v>
      </c>
      <c r="J17" s="17" t="n">
        <v>43922.4665625</v>
      </c>
      <c r="K17" s="14" t="n">
        <v>81248</v>
      </c>
      <c r="L17" s="22" t="n">
        <f aca="false">K17-K16</f>
        <v>2234</v>
      </c>
      <c r="M17" s="15" t="n">
        <f aca="false">L17+M16</f>
        <v>23596</v>
      </c>
      <c r="N17" s="21" t="n">
        <f aca="false">(L14+L15+L16+L17)/4</f>
        <v>2835.75</v>
      </c>
      <c r="O17" s="21" t="n">
        <f aca="false">M17/I16</f>
        <v>2949.5</v>
      </c>
      <c r="P17" s="5"/>
      <c r="Q17" s="14" t="n">
        <f aca="false">L17+D17</f>
        <v>4201</v>
      </c>
      <c r="R17" s="15" t="n">
        <f aca="false">Q17+R16</f>
        <v>46356</v>
      </c>
      <c r="S17" s="21" t="n">
        <f aca="false">(Q14+Q15+Q16+Q17)/4</f>
        <v>5362.75</v>
      </c>
      <c r="T17" s="21" t="n">
        <f aca="false">R17/A16</f>
        <v>5794.5</v>
      </c>
    </row>
    <row r="18" customFormat="false" ht="13.8" hidden="false" customHeight="false" outlineLevel="0" collapsed="false">
      <c r="A18" s="5"/>
      <c r="B18" s="23" t="n">
        <v>43951.4587847222</v>
      </c>
      <c r="C18" s="24" t="n">
        <v>22805</v>
      </c>
      <c r="D18" s="22" t="n">
        <f aca="false">C18-C17</f>
        <v>45</v>
      </c>
      <c r="E18" s="25" t="n">
        <f aca="false">D18+E17</f>
        <v>22805</v>
      </c>
      <c r="F18" s="26" t="n">
        <f aca="false">SUM(D14:D18)/5</f>
        <v>2030.6</v>
      </c>
      <c r="G18" s="26"/>
      <c r="H18" s="5"/>
      <c r="I18" s="5" t="n">
        <v>10</v>
      </c>
      <c r="J18" s="17" t="n">
        <v>43951.4589930556</v>
      </c>
      <c r="K18" s="14" t="n">
        <v>84135</v>
      </c>
      <c r="L18" s="22" t="n">
        <f aca="false">K18-K17</f>
        <v>2887</v>
      </c>
      <c r="M18" s="15" t="n">
        <f aca="false">L18+M17</f>
        <v>26483</v>
      </c>
      <c r="N18" s="21" t="n">
        <f aca="false">SUM(L14:L18)/5</f>
        <v>2846</v>
      </c>
      <c r="O18" s="21" t="n">
        <f aca="false">M18/I17</f>
        <v>2942.55555555556</v>
      </c>
      <c r="P18" s="5"/>
      <c r="Q18" s="24"/>
      <c r="R18" s="27"/>
      <c r="S18" s="26" t="n">
        <f aca="false">SUM(Q14:Q18)/5</f>
        <v>4290.2</v>
      </c>
      <c r="T18" s="26"/>
    </row>
    <row r="19" customFormat="false" ht="13.8" hidden="false" customHeight="false" outlineLevel="0" collapsed="false">
      <c r="A19" s="5" t="n">
        <v>10</v>
      </c>
      <c r="B19" s="17" t="n">
        <v>43983.871099537</v>
      </c>
      <c r="C19" s="14" t="n">
        <v>25098</v>
      </c>
      <c r="D19" s="22" t="n">
        <f aca="false">C19-C18</f>
        <v>2293</v>
      </c>
      <c r="E19" s="16" t="n">
        <f aca="false">D19+E18</f>
        <v>25098</v>
      </c>
      <c r="F19" s="21" t="n">
        <f aca="false">SUM(D14:D19)/6</f>
        <v>2074.33333333333</v>
      </c>
      <c r="G19" s="21" t="n">
        <v>2845</v>
      </c>
      <c r="H19" s="5"/>
      <c r="I19" s="5" t="n">
        <v>11</v>
      </c>
      <c r="J19" s="17" t="n">
        <v>43983.8710648148</v>
      </c>
      <c r="K19" s="14" t="n">
        <v>86832</v>
      </c>
      <c r="L19" s="22" t="n">
        <f aca="false">K19-K18</f>
        <v>2697</v>
      </c>
      <c r="M19" s="15" t="n">
        <f aca="false">L19+M18</f>
        <v>29180</v>
      </c>
      <c r="N19" s="21" t="n">
        <f aca="false">SUM(L14:L19)/6</f>
        <v>2821.16666666667</v>
      </c>
      <c r="O19" s="21" t="n">
        <f aca="false">M19/I18</f>
        <v>2918</v>
      </c>
      <c r="P19" s="5"/>
      <c r="Q19" s="14" t="n">
        <f aca="false">L19+D19</f>
        <v>4990</v>
      </c>
      <c r="R19" s="15" t="n">
        <f aca="false">Q19+R17</f>
        <v>51346</v>
      </c>
      <c r="S19" s="21" t="n">
        <f aca="false">SUM(Q14:Q19)/6</f>
        <v>4406.83333333333</v>
      </c>
      <c r="T19" s="21" t="n">
        <f aca="false">R19/A17</f>
        <v>5705.11111111111</v>
      </c>
    </row>
    <row r="20" customFormat="false" ht="13.8" hidden="false" customHeight="false" outlineLevel="0" collapsed="false">
      <c r="A20" s="5"/>
      <c r="B20" s="23" t="n">
        <v>44013.3662962963</v>
      </c>
      <c r="C20" s="24" t="n">
        <v>25347</v>
      </c>
      <c r="D20" s="22" t="n">
        <f aca="false">C20-C19</f>
        <v>249</v>
      </c>
      <c r="E20" s="25" t="n">
        <f aca="false">D20+E19</f>
        <v>25347</v>
      </c>
      <c r="F20" s="26" t="n">
        <f aca="false">SUM(D14:D20)/7</f>
        <v>1813.57142857143</v>
      </c>
      <c r="G20" s="26"/>
      <c r="H20" s="5"/>
      <c r="I20" s="5" t="n">
        <v>12</v>
      </c>
      <c r="J20" s="17" t="n">
        <v>44013.3663194444</v>
      </c>
      <c r="K20" s="14" t="n">
        <v>89836</v>
      </c>
      <c r="L20" s="22" t="n">
        <f aca="false">K20-K19</f>
        <v>3004</v>
      </c>
      <c r="M20" s="15" t="n">
        <f aca="false">L20+M19</f>
        <v>32184</v>
      </c>
      <c r="N20" s="21" t="n">
        <f aca="false">SUM(L14:L20)/7</f>
        <v>2847.28571428571</v>
      </c>
      <c r="O20" s="21" t="n">
        <f aca="false">M20/I19</f>
        <v>2925.81818181818</v>
      </c>
      <c r="P20" s="5"/>
      <c r="Q20" s="24"/>
      <c r="R20" s="27"/>
      <c r="S20" s="26" t="n">
        <f aca="false">SUM(Q14:Q20)/7</f>
        <v>3777.28571428571</v>
      </c>
      <c r="T20" s="26"/>
    </row>
    <row r="21" customFormat="false" ht="13.8" hidden="false" customHeight="false" outlineLevel="0" collapsed="false">
      <c r="A21" s="5" t="n">
        <v>11</v>
      </c>
      <c r="B21" s="17" t="n">
        <v>44046.4224305556</v>
      </c>
      <c r="C21" s="14" t="n">
        <v>28029</v>
      </c>
      <c r="D21" s="22" t="n">
        <f aca="false">C21-C20</f>
        <v>2682</v>
      </c>
      <c r="E21" s="16" t="n">
        <f aca="false">D21+E20</f>
        <v>28029</v>
      </c>
      <c r="F21" s="21" t="n">
        <f aca="false">SUM(D14:D21)/8</f>
        <v>1922.125</v>
      </c>
      <c r="G21" s="21" t="n">
        <f aca="false">E21/A19</f>
        <v>2802.9</v>
      </c>
      <c r="H21" s="5"/>
      <c r="I21" s="5" t="n">
        <v>13</v>
      </c>
      <c r="J21" s="17" t="n">
        <v>44046.4224305556</v>
      </c>
      <c r="K21" s="14" t="n">
        <v>92377</v>
      </c>
      <c r="L21" s="22" t="n">
        <f aca="false">K21-K20</f>
        <v>2541</v>
      </c>
      <c r="M21" s="15" t="n">
        <f aca="false">L21+M20</f>
        <v>34725</v>
      </c>
      <c r="N21" s="21" t="n">
        <f aca="false">SUM(L14:L21)/8</f>
        <v>2809</v>
      </c>
      <c r="O21" s="21" t="n">
        <f aca="false">M21/I20</f>
        <v>2893.75</v>
      </c>
      <c r="P21" s="5"/>
      <c r="Q21" s="14" t="n">
        <f aca="false">L21+D21</f>
        <v>5223</v>
      </c>
      <c r="R21" s="15" t="n">
        <f aca="false">Q21+R19</f>
        <v>56569</v>
      </c>
      <c r="S21" s="21" t="n">
        <f aca="false">SUM(Q14:Q21)/8</f>
        <v>3958</v>
      </c>
      <c r="T21" s="21" t="n">
        <f aca="false">R21/A19</f>
        <v>5656.9</v>
      </c>
    </row>
    <row r="22" customFormat="false" ht="13.8" hidden="false" customHeight="false" outlineLevel="0" collapsed="false">
      <c r="A22" s="5" t="n">
        <v>12</v>
      </c>
      <c r="B22" s="17" t="n">
        <v>44075</v>
      </c>
      <c r="C22" s="14" t="n">
        <v>31120</v>
      </c>
      <c r="D22" s="22" t="n">
        <f aca="false">C22-C21</f>
        <v>3091</v>
      </c>
      <c r="E22" s="16" t="n">
        <f aca="false">D22+E21</f>
        <v>31120</v>
      </c>
      <c r="F22" s="21" t="n">
        <f aca="false">SUM(D14:D22)/9</f>
        <v>2052</v>
      </c>
      <c r="G22" s="21" t="n">
        <f aca="false">E22/A21</f>
        <v>2829.09090909091</v>
      </c>
      <c r="H22" s="5"/>
      <c r="I22" s="5" t="n">
        <v>14</v>
      </c>
      <c r="J22" s="17" t="n">
        <v>44075</v>
      </c>
      <c r="K22" s="14" t="n">
        <v>96177</v>
      </c>
      <c r="L22" s="22" t="n">
        <f aca="false">K22-K21</f>
        <v>3800</v>
      </c>
      <c r="M22" s="15" t="n">
        <f aca="false">L22+M21</f>
        <v>38525</v>
      </c>
      <c r="N22" s="21" t="n">
        <f aca="false">SUM(L14:L22)/9</f>
        <v>2919.11111111111</v>
      </c>
      <c r="O22" s="21" t="n">
        <f aca="false">M22/I21</f>
        <v>2963.46153846154</v>
      </c>
      <c r="P22" s="5"/>
      <c r="Q22" s="14" t="n">
        <f aca="false">L22+D22</f>
        <v>6891</v>
      </c>
      <c r="R22" s="15" t="n">
        <f aca="false">Q22+R21</f>
        <v>63460</v>
      </c>
      <c r="S22" s="21" t="n">
        <f aca="false">SUM(Q14:Q22)/9</f>
        <v>4283.88888888889</v>
      </c>
      <c r="T22" s="21" t="n">
        <f aca="false">R22/A21</f>
        <v>5769.09090909091</v>
      </c>
    </row>
    <row r="23" customFormat="false" ht="13.8" hidden="false" customHeight="false" outlineLevel="0" collapsed="false">
      <c r="A23" s="5" t="n">
        <v>13</v>
      </c>
      <c r="B23" s="17" t="n">
        <v>44105.5030439815</v>
      </c>
      <c r="C23" s="14" t="n">
        <v>34324</v>
      </c>
      <c r="D23" s="22" t="n">
        <f aca="false">C23-C22</f>
        <v>3204</v>
      </c>
      <c r="E23" s="16" t="n">
        <f aca="false">D23+E22</f>
        <v>34324</v>
      </c>
      <c r="F23" s="21" t="n">
        <f aca="false">SUM(D14:D23)/10</f>
        <v>2167.2</v>
      </c>
      <c r="G23" s="21" t="n">
        <f aca="false">E23/A22</f>
        <v>2860.33333333333</v>
      </c>
      <c r="H23" s="5"/>
      <c r="I23" s="5" t="n">
        <v>15</v>
      </c>
      <c r="J23" s="17" t="n">
        <v>44105.5031597222</v>
      </c>
      <c r="K23" s="14" t="n">
        <v>100697</v>
      </c>
      <c r="L23" s="22" t="n">
        <f aca="false">K23-K22</f>
        <v>4520</v>
      </c>
      <c r="M23" s="15" t="n">
        <f aca="false">L23+M22</f>
        <v>43045</v>
      </c>
      <c r="N23" s="21" t="n">
        <f aca="false">SUM(L14:L23)/10</f>
        <v>3079.2</v>
      </c>
      <c r="O23" s="21" t="n">
        <f aca="false">M23/I22</f>
        <v>3074.64285714286</v>
      </c>
      <c r="P23" s="5"/>
      <c r="Q23" s="14" t="n">
        <f aca="false">L23+D23</f>
        <v>7724</v>
      </c>
      <c r="R23" s="15" t="n">
        <f aca="false">Q23+R22</f>
        <v>71184</v>
      </c>
      <c r="S23" s="21" t="n">
        <f aca="false">SUM(Q14:Q23)/10</f>
        <v>4627.9</v>
      </c>
      <c r="T23" s="21" t="n">
        <f aca="false">R23/A22</f>
        <v>5932</v>
      </c>
    </row>
    <row r="24" customFormat="false" ht="13.8" hidden="false" customHeight="false" outlineLevel="0" collapsed="false">
      <c r="A24" s="5" t="n">
        <v>14</v>
      </c>
      <c r="B24" s="17" t="n">
        <v>44138.336724537</v>
      </c>
      <c r="C24" s="14" t="n">
        <v>38699</v>
      </c>
      <c r="D24" s="22" t="n">
        <f aca="false">C24-C23</f>
        <v>4375</v>
      </c>
      <c r="E24" s="16" t="n">
        <f aca="false">D24+E23</f>
        <v>38699</v>
      </c>
      <c r="F24" s="21" t="n">
        <f aca="false">SUM(D14:D24)/11</f>
        <v>2367.90909090909</v>
      </c>
      <c r="G24" s="21" t="n">
        <f aca="false">E24/A23</f>
        <v>2976.84615384615</v>
      </c>
      <c r="H24" s="5"/>
      <c r="I24" s="5" t="n">
        <v>16</v>
      </c>
      <c r="J24" s="17" t="n">
        <v>44138.3368865741</v>
      </c>
      <c r="K24" s="14" t="n">
        <v>104281</v>
      </c>
      <c r="L24" s="22" t="n">
        <f aca="false">K24-K23</f>
        <v>3584</v>
      </c>
      <c r="M24" s="15" t="n">
        <f aca="false">L24+M23</f>
        <v>46629</v>
      </c>
      <c r="N24" s="21" t="n">
        <f aca="false">SUM(L14:L24)/11</f>
        <v>3125.09090909091</v>
      </c>
      <c r="O24" s="21" t="n">
        <f aca="false">M24/I23</f>
        <v>3108.6</v>
      </c>
      <c r="P24" s="5"/>
      <c r="Q24" s="14" t="n">
        <f aca="false">L24+D24</f>
        <v>7959</v>
      </c>
      <c r="R24" s="15" t="n">
        <f aca="false">Q24+R23</f>
        <v>79143</v>
      </c>
      <c r="S24" s="21" t="n">
        <f aca="false">SUM(Q14:Q24)/11</f>
        <v>4930.72727272727</v>
      </c>
      <c r="T24" s="21" t="n">
        <f aca="false">R24/A23</f>
        <v>6087.92307692308</v>
      </c>
    </row>
    <row r="25" customFormat="false" ht="13.8" hidden="false" customHeight="false" outlineLevel="0" collapsed="false">
      <c r="A25" s="5" t="n">
        <v>15</v>
      </c>
      <c r="B25" s="17" t="n">
        <v>44166</v>
      </c>
      <c r="C25" s="14" t="n">
        <v>43669</v>
      </c>
      <c r="D25" s="22" t="n">
        <f aca="false">C25-C24</f>
        <v>4970</v>
      </c>
      <c r="E25" s="16" t="n">
        <f aca="false">D25+E24</f>
        <v>43669</v>
      </c>
      <c r="F25" s="21" t="n">
        <f aca="false">SUM(D14:D25)/12</f>
        <v>2584.75</v>
      </c>
      <c r="G25" s="21" t="n">
        <f aca="false">E25/A24</f>
        <v>3119.21428571429</v>
      </c>
      <c r="H25" s="5"/>
      <c r="I25" s="5" t="n">
        <v>17</v>
      </c>
      <c r="J25" s="17" t="n">
        <v>44166</v>
      </c>
      <c r="K25" s="14" t="n">
        <v>107695</v>
      </c>
      <c r="L25" s="22" t="n">
        <f aca="false">K25-K24</f>
        <v>3414</v>
      </c>
      <c r="M25" s="15" t="n">
        <f aca="false">L25+M24</f>
        <v>50043</v>
      </c>
      <c r="N25" s="21" t="n">
        <f aca="false">SUM(L14:L25)/12</f>
        <v>3149.16666666667</v>
      </c>
      <c r="O25" s="21" t="n">
        <f aca="false">M25/I24</f>
        <v>3127.6875</v>
      </c>
      <c r="P25" s="5"/>
      <c r="Q25" s="14" t="n">
        <f aca="false">L25+D25</f>
        <v>8384</v>
      </c>
      <c r="R25" s="15" t="n">
        <f aca="false">Q25+R24</f>
        <v>87527</v>
      </c>
      <c r="S25" s="21" t="n">
        <f aca="false">SUM(Q14:Q25)/12</f>
        <v>5218.5</v>
      </c>
      <c r="T25" s="21" t="n">
        <f aca="false">R25/A24</f>
        <v>6251.92857142857</v>
      </c>
    </row>
    <row r="26" customFormat="false" ht="13.8" hidden="false" customHeight="false" outlineLevel="0" collapsed="false">
      <c r="A26" s="5" t="n">
        <v>16</v>
      </c>
      <c r="B26" s="17" t="n">
        <v>44200.4928703704</v>
      </c>
      <c r="C26" s="14" t="n">
        <v>46953</v>
      </c>
      <c r="D26" s="28" t="n">
        <f aca="false">C26-C25</f>
        <v>3284</v>
      </c>
      <c r="E26" s="16" t="n">
        <f aca="false">D26+E25</f>
        <v>46953</v>
      </c>
      <c r="F26" s="29" t="n">
        <f aca="false">D26/1</f>
        <v>3284</v>
      </c>
      <c r="G26" s="21" t="n">
        <f aca="false">E26/A25</f>
        <v>3130.2</v>
      </c>
      <c r="H26" s="5"/>
      <c r="I26" s="5" t="n">
        <v>18</v>
      </c>
      <c r="J26" s="17" t="n">
        <v>44200.4928703704</v>
      </c>
      <c r="K26" s="14" t="n">
        <v>110169</v>
      </c>
      <c r="L26" s="28" t="n">
        <f aca="false">K26-K25</f>
        <v>2474</v>
      </c>
      <c r="M26" s="15" t="n">
        <f aca="false">L26+M25</f>
        <v>52517</v>
      </c>
      <c r="N26" s="29" t="n">
        <f aca="false">L26/1</f>
        <v>2474</v>
      </c>
      <c r="O26" s="21" t="n">
        <f aca="false">M26/I25</f>
        <v>3089.23529411765</v>
      </c>
      <c r="P26" s="5"/>
      <c r="Q26" s="14" t="n">
        <f aca="false">L26+D26</f>
        <v>5758</v>
      </c>
      <c r="R26" s="15" t="n">
        <f aca="false">Q26+R25</f>
        <v>93285</v>
      </c>
      <c r="S26" s="29" t="n">
        <f aca="false">Q26/1</f>
        <v>5758</v>
      </c>
      <c r="T26" s="21" t="n">
        <f aca="false">R26/A25</f>
        <v>6219</v>
      </c>
    </row>
    <row r="27" customFormat="false" ht="13.8" hidden="false" customHeight="false" outlineLevel="0" collapsed="false">
      <c r="A27" s="5" t="n">
        <v>17</v>
      </c>
      <c r="B27" s="17" t="n">
        <v>44228</v>
      </c>
      <c r="C27" s="14" t="n">
        <v>50760</v>
      </c>
      <c r="D27" s="28" t="n">
        <f aca="false">C27-C26</f>
        <v>3807</v>
      </c>
      <c r="E27" s="16" t="n">
        <f aca="false">D27+E26</f>
        <v>50760</v>
      </c>
      <c r="F27" s="29" t="n">
        <f aca="false">(D26+D27)/2</f>
        <v>3545.5</v>
      </c>
      <c r="G27" s="21" t="n">
        <f aca="false">E27/A26</f>
        <v>3172.5</v>
      </c>
      <c r="H27" s="5"/>
      <c r="I27" s="5" t="n">
        <v>19</v>
      </c>
      <c r="J27" s="17" t="n">
        <v>44228</v>
      </c>
      <c r="K27" s="14" t="n">
        <v>114151</v>
      </c>
      <c r="L27" s="28" t="n">
        <f aca="false">K27-K26</f>
        <v>3982</v>
      </c>
      <c r="M27" s="15" t="n">
        <f aca="false">L27+M26</f>
        <v>56499</v>
      </c>
      <c r="N27" s="29" t="n">
        <f aca="false">(L26+L27)/2</f>
        <v>3228</v>
      </c>
      <c r="O27" s="21" t="n">
        <f aca="false">M27/I26</f>
        <v>3138.83333333333</v>
      </c>
      <c r="P27" s="5"/>
      <c r="Q27" s="14" t="n">
        <f aca="false">L27+D27</f>
        <v>7789</v>
      </c>
      <c r="R27" s="15" t="n">
        <f aca="false">Q27+R26</f>
        <v>101074</v>
      </c>
      <c r="S27" s="29" t="n">
        <f aca="false">(Q26+Q27)/2</f>
        <v>6773.5</v>
      </c>
      <c r="T27" s="21" t="n">
        <f aca="false">R27/A26</f>
        <v>6317.125</v>
      </c>
    </row>
    <row r="28" customFormat="false" ht="13.8" hidden="false" customHeight="false" outlineLevel="0" collapsed="false">
      <c r="A28" s="5" t="n">
        <v>18</v>
      </c>
      <c r="B28" s="17" t="n">
        <v>44257</v>
      </c>
      <c r="C28" s="14" t="n">
        <v>54065</v>
      </c>
      <c r="D28" s="28" t="n">
        <f aca="false">C28-C27</f>
        <v>3305</v>
      </c>
      <c r="E28" s="16" t="n">
        <f aca="false">D28+E27</f>
        <v>54065</v>
      </c>
      <c r="F28" s="29" t="n">
        <f aca="false">(D26+D27+D28)/3</f>
        <v>3465.33333333333</v>
      </c>
      <c r="G28" s="21" t="n">
        <f aca="false">E28/A27</f>
        <v>3180.29411764706</v>
      </c>
      <c r="H28" s="5"/>
      <c r="I28" s="5" t="n">
        <v>20</v>
      </c>
      <c r="J28" s="17" t="n">
        <v>44257</v>
      </c>
      <c r="K28" s="14" t="n">
        <v>117797</v>
      </c>
      <c r="L28" s="28" t="n">
        <f aca="false">K28-K27</f>
        <v>3646</v>
      </c>
      <c r="M28" s="15" t="n">
        <f aca="false">L28+M27</f>
        <v>60145</v>
      </c>
      <c r="N28" s="29" t="n">
        <f aca="false">(L26+L27+L28)/3</f>
        <v>3367.33333333333</v>
      </c>
      <c r="O28" s="21" t="n">
        <f aca="false">M28/I27</f>
        <v>3165.52631578947</v>
      </c>
      <c r="P28" s="5"/>
      <c r="Q28" s="14" t="n">
        <f aca="false">L28+D28</f>
        <v>6951</v>
      </c>
      <c r="R28" s="15" t="n">
        <f aca="false">Q28+R27</f>
        <v>108025</v>
      </c>
      <c r="S28" s="29" t="n">
        <f aca="false">(Q26+Q27+Q28)/3</f>
        <v>6832.66666666667</v>
      </c>
      <c r="T28" s="21" t="n">
        <f aca="false">R28/A27</f>
        <v>6354.41176470588</v>
      </c>
    </row>
    <row r="29" customFormat="false" ht="13.8" hidden="false" customHeight="false" outlineLevel="0" collapsed="false">
      <c r="A29" s="5" t="n">
        <v>19</v>
      </c>
      <c r="B29" s="17" t="n">
        <v>44288.5487962963</v>
      </c>
      <c r="C29" s="14" t="n">
        <v>57372</v>
      </c>
      <c r="D29" s="28" t="n">
        <f aca="false">C29-C28</f>
        <v>3307</v>
      </c>
      <c r="E29" s="16" t="n">
        <f aca="false">D29+E28</f>
        <v>57372</v>
      </c>
      <c r="F29" s="29" t="n">
        <f aca="false">(D26+D27+D28+D29)/4</f>
        <v>3425.75</v>
      </c>
      <c r="G29" s="21" t="n">
        <f aca="false">E29/A28</f>
        <v>3187.33333333333</v>
      </c>
      <c r="H29" s="5"/>
      <c r="I29" s="5" t="n">
        <v>21</v>
      </c>
      <c r="J29" s="17" t="n">
        <v>44288.5487962963</v>
      </c>
      <c r="K29" s="14" t="n">
        <v>119218</v>
      </c>
      <c r="L29" s="28" t="n">
        <f aca="false">K29-K28</f>
        <v>1421</v>
      </c>
      <c r="M29" s="15" t="n">
        <f aca="false">L29+M28</f>
        <v>61566</v>
      </c>
      <c r="N29" s="29" t="n">
        <f aca="false">(L26+L27+L28+L29)/4</f>
        <v>2880.75</v>
      </c>
      <c r="O29" s="21" t="n">
        <f aca="false">M29/I28</f>
        <v>3078.3</v>
      </c>
      <c r="P29" s="5"/>
      <c r="Q29" s="14" t="n">
        <f aca="false">L29+D29</f>
        <v>4728</v>
      </c>
      <c r="R29" s="15" t="n">
        <f aca="false">Q29+R28</f>
        <v>112753</v>
      </c>
      <c r="S29" s="29" t="n">
        <f aca="false">(Q26+Q27+Q28+Q29)/4</f>
        <v>6306.5</v>
      </c>
      <c r="T29" s="21" t="n">
        <f aca="false">R29/A28</f>
        <v>6264.05555555556</v>
      </c>
    </row>
    <row r="30" customFormat="false" ht="13.8" hidden="false" customHeight="false" outlineLevel="0" collapsed="false">
      <c r="A30" s="5" t="n">
        <v>20</v>
      </c>
      <c r="B30" s="17" t="n">
        <v>44319</v>
      </c>
      <c r="C30" s="14" t="n">
        <v>60628</v>
      </c>
      <c r="D30" s="28" t="n">
        <f aca="false">C30-C29</f>
        <v>3256</v>
      </c>
      <c r="E30" s="16" t="n">
        <f aca="false">D30+E29</f>
        <v>60628</v>
      </c>
      <c r="F30" s="29" t="n">
        <f aca="false">SUM(D26:D30)/5</f>
        <v>3391.8</v>
      </c>
      <c r="G30" s="21" t="n">
        <f aca="false">E30/A29</f>
        <v>3190.94736842105</v>
      </c>
      <c r="H30" s="5"/>
      <c r="I30" s="5" t="n">
        <v>22</v>
      </c>
      <c r="J30" s="17" t="n">
        <v>44319</v>
      </c>
      <c r="K30" s="14" t="n">
        <v>122318</v>
      </c>
      <c r="L30" s="28" t="n">
        <f aca="false">K30-K29</f>
        <v>3100</v>
      </c>
      <c r="M30" s="15" t="n">
        <f aca="false">L30+M29</f>
        <v>64666</v>
      </c>
      <c r="N30" s="29" t="n">
        <f aca="false">SUM(L26:L30)/5</f>
        <v>2924.6</v>
      </c>
      <c r="O30" s="21" t="n">
        <f aca="false">M30/I29</f>
        <v>3079.33333333333</v>
      </c>
      <c r="P30" s="5"/>
      <c r="Q30" s="14" t="n">
        <f aca="false">L30+D30</f>
        <v>6356</v>
      </c>
      <c r="R30" s="15" t="n">
        <f aca="false">Q30+R29</f>
        <v>119109</v>
      </c>
      <c r="S30" s="29" t="n">
        <f aca="false">SUM(Q26:Q30)/5</f>
        <v>6316.4</v>
      </c>
      <c r="T30" s="21" t="n">
        <f aca="false">R30/A29</f>
        <v>6268.89473684211</v>
      </c>
    </row>
    <row r="31" customFormat="false" ht="13.8" hidden="false" customHeight="false" outlineLevel="0" collapsed="false">
      <c r="A31" s="5" t="n">
        <v>21</v>
      </c>
      <c r="B31" s="17" t="n">
        <v>44348</v>
      </c>
      <c r="C31" s="14" t="n">
        <v>64839</v>
      </c>
      <c r="D31" s="28" t="n">
        <f aca="false">C31-C30</f>
        <v>4211</v>
      </c>
      <c r="E31" s="16" t="n">
        <f aca="false">D31+E30</f>
        <v>64839</v>
      </c>
      <c r="F31" s="29" t="n">
        <f aca="false">SUM(D26:D31)/6</f>
        <v>3528.33333333333</v>
      </c>
      <c r="G31" s="21" t="n">
        <f aca="false">E31/A30</f>
        <v>3241.95</v>
      </c>
      <c r="H31" s="5"/>
      <c r="I31" s="5" t="n">
        <v>23</v>
      </c>
      <c r="J31" s="17" t="n">
        <v>44348</v>
      </c>
      <c r="K31" s="14" t="n">
        <v>125946</v>
      </c>
      <c r="L31" s="28" t="n">
        <f aca="false">K31-K30</f>
        <v>3628</v>
      </c>
      <c r="M31" s="15" t="n">
        <f aca="false">L31+M30</f>
        <v>68294</v>
      </c>
      <c r="N31" s="29" t="n">
        <f aca="false">SUM(L26:L31)/6</f>
        <v>3041.83333333333</v>
      </c>
      <c r="O31" s="21" t="n">
        <f aca="false">M31/I30</f>
        <v>3104.27272727273</v>
      </c>
      <c r="P31" s="5"/>
      <c r="Q31" s="14" t="n">
        <f aca="false">L31+D31</f>
        <v>7839</v>
      </c>
      <c r="R31" s="15" t="n">
        <f aca="false">Q31+R30</f>
        <v>126948</v>
      </c>
      <c r="S31" s="29" t="n">
        <f aca="false">SUM(Q26:Q31)/6</f>
        <v>6570.16666666667</v>
      </c>
      <c r="T31" s="21" t="n">
        <f aca="false">R31/A30</f>
        <v>6347.4</v>
      </c>
    </row>
    <row r="32" customFormat="false" ht="13.8" hidden="false" customHeight="false" outlineLevel="0" collapsed="false">
      <c r="A32" s="5" t="n">
        <v>22</v>
      </c>
      <c r="B32" s="17" t="n">
        <v>44378</v>
      </c>
      <c r="C32" s="14" t="n">
        <v>68183</v>
      </c>
      <c r="D32" s="28" t="n">
        <f aca="false">C32-C31</f>
        <v>3344</v>
      </c>
      <c r="E32" s="16" t="n">
        <f aca="false">D32+E31</f>
        <v>68183</v>
      </c>
      <c r="F32" s="29" t="n">
        <f aca="false">SUM(D26:D32)/7</f>
        <v>3502</v>
      </c>
      <c r="G32" s="21" t="n">
        <f aca="false">E32/A31</f>
        <v>3246.80952380952</v>
      </c>
      <c r="H32" s="5"/>
      <c r="I32" s="5" t="n">
        <v>24</v>
      </c>
      <c r="J32" s="17" t="n">
        <v>44378</v>
      </c>
      <c r="K32" s="14" t="n">
        <v>129493</v>
      </c>
      <c r="L32" s="28" t="n">
        <f aca="false">K32-K31</f>
        <v>3547</v>
      </c>
      <c r="M32" s="15" t="n">
        <f aca="false">L32+M31</f>
        <v>71841</v>
      </c>
      <c r="N32" s="29" t="n">
        <f aca="false">SUM(L26:L32)/7</f>
        <v>3114</v>
      </c>
      <c r="O32" s="21" t="n">
        <f aca="false">M32/I31</f>
        <v>3123.52173913044</v>
      </c>
      <c r="P32" s="5"/>
      <c r="Q32" s="14" t="n">
        <f aca="false">L32+D32</f>
        <v>6891</v>
      </c>
      <c r="R32" s="15" t="n">
        <f aca="false">Q32+R31</f>
        <v>133839</v>
      </c>
      <c r="S32" s="29" t="n">
        <f aca="false">SUM(Q26:Q32)/7</f>
        <v>6616</v>
      </c>
      <c r="T32" s="21" t="n">
        <f aca="false">R32/A31</f>
        <v>6373.28571428572</v>
      </c>
    </row>
    <row r="33" customFormat="false" ht="13.8" hidden="false" customHeight="false" outlineLevel="0" collapsed="false">
      <c r="A33" s="5" t="n">
        <v>23</v>
      </c>
      <c r="B33" s="17" t="n">
        <v>44410</v>
      </c>
      <c r="C33" s="14" t="n">
        <v>71626</v>
      </c>
      <c r="D33" s="28" t="n">
        <f aca="false">C33-C32</f>
        <v>3443</v>
      </c>
      <c r="E33" s="16" t="n">
        <f aca="false">D33+E32</f>
        <v>71626</v>
      </c>
      <c r="F33" s="29" t="n">
        <f aca="false">SUM(D26:D33)/8</f>
        <v>3494.625</v>
      </c>
      <c r="G33" s="21" t="n">
        <f aca="false">E33/A32</f>
        <v>3255.72727272727</v>
      </c>
      <c r="H33" s="5"/>
      <c r="I33" s="5" t="n">
        <v>25</v>
      </c>
      <c r="J33" s="17" t="n">
        <v>44410</v>
      </c>
      <c r="K33" s="14" t="n">
        <v>132547</v>
      </c>
      <c r="L33" s="28" t="n">
        <f aca="false">K33-K32</f>
        <v>3054</v>
      </c>
      <c r="M33" s="15" t="n">
        <f aca="false">L33+M32</f>
        <v>74895</v>
      </c>
      <c r="N33" s="29" t="n">
        <f aca="false">SUM(L26:L33)/8</f>
        <v>3106.5</v>
      </c>
      <c r="O33" s="21" t="n">
        <f aca="false">M33/I32</f>
        <v>3120.625</v>
      </c>
      <c r="P33" s="5"/>
      <c r="Q33" s="14" t="n">
        <f aca="false">L33+D33</f>
        <v>6497</v>
      </c>
      <c r="R33" s="15" t="n">
        <f aca="false">Q33+R32</f>
        <v>140336</v>
      </c>
      <c r="S33" s="29" t="n">
        <f aca="false">SUM(Q26:Q33)/8</f>
        <v>6601.125</v>
      </c>
      <c r="T33" s="21" t="n">
        <f aca="false">R33/A32</f>
        <v>6378.90909090909</v>
      </c>
    </row>
    <row r="34" customFormat="false" ht="13.8" hidden="false" customHeight="false" outlineLevel="0" collapsed="false">
      <c r="A34" s="5" t="n">
        <v>24</v>
      </c>
      <c r="B34" s="17" t="n">
        <v>44440</v>
      </c>
      <c r="C34" s="14" t="n">
        <v>74418</v>
      </c>
      <c r="D34" s="28" t="n">
        <f aca="false">C34-C33</f>
        <v>2792</v>
      </c>
      <c r="E34" s="16" t="n">
        <f aca="false">D34+E33</f>
        <v>74418</v>
      </c>
      <c r="F34" s="29" t="n">
        <f aca="false">SUM(D26:D34)/9</f>
        <v>3416.55555555556</v>
      </c>
      <c r="G34" s="21" t="n">
        <f aca="false">E34/A33</f>
        <v>3235.5652173913</v>
      </c>
      <c r="H34" s="5"/>
      <c r="I34" s="5" t="n">
        <v>26</v>
      </c>
      <c r="J34" s="17" t="n">
        <v>44440</v>
      </c>
      <c r="K34" s="14" t="n">
        <v>135838</v>
      </c>
      <c r="L34" s="28" t="n">
        <f aca="false">K34-K33</f>
        <v>3291</v>
      </c>
      <c r="M34" s="15" t="n">
        <f aca="false">L34+M33</f>
        <v>78186</v>
      </c>
      <c r="N34" s="29" t="n">
        <f aca="false">SUM(L26:L34)/9</f>
        <v>3127</v>
      </c>
      <c r="O34" s="21" t="n">
        <f aca="false">M34/I33</f>
        <v>3127.44</v>
      </c>
      <c r="P34" s="5"/>
      <c r="Q34" s="14" t="n">
        <f aca="false">L34+D34</f>
        <v>6083</v>
      </c>
      <c r="R34" s="15" t="n">
        <f aca="false">Q34+R33</f>
        <v>146419</v>
      </c>
      <c r="S34" s="29" t="n">
        <f aca="false">SUM(Q26:Q34)/9</f>
        <v>6543.55555555556</v>
      </c>
      <c r="T34" s="21" t="n">
        <f aca="false">R34/A33</f>
        <v>6366.04347826087</v>
      </c>
    </row>
    <row r="35" customFormat="false" ht="13.8" hidden="false" customHeight="false" outlineLevel="0" collapsed="false">
      <c r="A35" s="5" t="n">
        <v>25</v>
      </c>
      <c r="B35" s="17" t="n">
        <v>44470</v>
      </c>
      <c r="C35" s="14" t="n">
        <v>79084</v>
      </c>
      <c r="D35" s="28" t="n">
        <f aca="false">C35-C34</f>
        <v>4666</v>
      </c>
      <c r="E35" s="16" t="n">
        <f aca="false">D35+E34</f>
        <v>79084</v>
      </c>
      <c r="F35" s="29" t="n">
        <f aca="false">SUM(D26:D35)/10</f>
        <v>3541.5</v>
      </c>
      <c r="G35" s="21" t="n">
        <f aca="false">E35/A34</f>
        <v>3295.16666666667</v>
      </c>
      <c r="H35" s="5"/>
      <c r="I35" s="5" t="n">
        <v>27</v>
      </c>
      <c r="J35" s="17" t="n">
        <v>44470</v>
      </c>
      <c r="K35" s="14" t="n">
        <v>140112</v>
      </c>
      <c r="L35" s="28" t="n">
        <f aca="false">K35-K34</f>
        <v>4274</v>
      </c>
      <c r="M35" s="15" t="n">
        <f aca="false">L35+M34</f>
        <v>82460</v>
      </c>
      <c r="N35" s="29" t="n">
        <f aca="false">SUM(L26:L35)/10</f>
        <v>3241.7</v>
      </c>
      <c r="O35" s="21" t="n">
        <f aca="false">M35/I34</f>
        <v>3171.53846153846</v>
      </c>
      <c r="P35" s="5"/>
      <c r="Q35" s="14" t="n">
        <f aca="false">L35+D35</f>
        <v>8940</v>
      </c>
      <c r="R35" s="15" t="n">
        <f aca="false">Q35+R34</f>
        <v>155359</v>
      </c>
      <c r="S35" s="29" t="n">
        <f aca="false">SUM(Q26:Q35)/10</f>
        <v>6783.2</v>
      </c>
      <c r="T35" s="21" t="n">
        <f aca="false">R35/A34</f>
        <v>6473.29166666667</v>
      </c>
    </row>
    <row r="36" customFormat="false" ht="13.8" hidden="false" customHeight="false" outlineLevel="0" collapsed="false">
      <c r="A36" s="5" t="n">
        <v>26</v>
      </c>
      <c r="B36" s="17" t="n">
        <v>44503</v>
      </c>
      <c r="C36" s="14" t="n">
        <v>82631</v>
      </c>
      <c r="D36" s="28" t="n">
        <f aca="false">C36-C35</f>
        <v>3547</v>
      </c>
      <c r="E36" s="16" t="n">
        <f aca="false">D36+E35</f>
        <v>82631</v>
      </c>
      <c r="F36" s="29" t="n">
        <f aca="false">SUM(D26:D36)/11</f>
        <v>3542</v>
      </c>
      <c r="G36" s="21" t="n">
        <f aca="false">E36/A35</f>
        <v>3305.24</v>
      </c>
      <c r="H36" s="5"/>
      <c r="I36" s="5" t="n">
        <v>28</v>
      </c>
      <c r="J36" s="17" t="n">
        <v>44503</v>
      </c>
      <c r="K36" s="14" t="n">
        <v>143787</v>
      </c>
      <c r="L36" s="28" t="n">
        <f aca="false">K36-K35</f>
        <v>3675</v>
      </c>
      <c r="M36" s="15" t="n">
        <f aca="false">L36+M35</f>
        <v>86135</v>
      </c>
      <c r="N36" s="29" t="n">
        <f aca="false">SUM(L26:L36)/11</f>
        <v>3281.09090909091</v>
      </c>
      <c r="O36" s="21" t="n">
        <f aca="false">M36/I35</f>
        <v>3190.18518518519</v>
      </c>
      <c r="P36" s="5"/>
      <c r="Q36" s="14" t="n">
        <f aca="false">L36+D36</f>
        <v>7222</v>
      </c>
      <c r="R36" s="15" t="n">
        <f aca="false">Q36+R35</f>
        <v>162581</v>
      </c>
      <c r="S36" s="29" t="n">
        <f aca="false">SUM(Q26:Q36)/11</f>
        <v>6823.09090909091</v>
      </c>
      <c r="T36" s="21" t="n">
        <f aca="false">R36/A35</f>
        <v>6503.24</v>
      </c>
    </row>
    <row r="37" customFormat="false" ht="13.8" hidden="false" customHeight="false" outlineLevel="0" collapsed="false">
      <c r="A37" s="5" t="n">
        <v>27</v>
      </c>
      <c r="B37" s="17" t="n">
        <v>44532</v>
      </c>
      <c r="C37" s="14" t="n">
        <v>86778</v>
      </c>
      <c r="D37" s="28" t="n">
        <f aca="false">C37-C36</f>
        <v>4147</v>
      </c>
      <c r="E37" s="16" t="n">
        <f aca="false">D37+E36</f>
        <v>86778</v>
      </c>
      <c r="F37" s="29" t="n">
        <f aca="false">SUM(D26:D37)/12</f>
        <v>3592.41666666667</v>
      </c>
      <c r="G37" s="21" t="n">
        <f aca="false">E37/A36</f>
        <v>3337.61538461538</v>
      </c>
      <c r="H37" s="5"/>
      <c r="I37" s="5" t="n">
        <v>29</v>
      </c>
      <c r="J37" s="17" t="n">
        <v>44532</v>
      </c>
      <c r="K37" s="14" t="n">
        <v>146397</v>
      </c>
      <c r="L37" s="28" t="n">
        <f aca="false">K37-K36</f>
        <v>2610</v>
      </c>
      <c r="M37" s="15" t="n">
        <f aca="false">L37+M36</f>
        <v>88745</v>
      </c>
      <c r="N37" s="29" t="n">
        <f aca="false">SUM(L26:L37)/12</f>
        <v>3225.16666666667</v>
      </c>
      <c r="O37" s="21" t="n">
        <f aca="false">M37/I36</f>
        <v>3169.46428571429</v>
      </c>
      <c r="P37" s="5"/>
      <c r="Q37" s="14" t="n">
        <f aca="false">L37+D37</f>
        <v>6757</v>
      </c>
      <c r="R37" s="15" t="n">
        <f aca="false">Q37+R36</f>
        <v>169338</v>
      </c>
      <c r="S37" s="29" t="n">
        <f aca="false">SUM(Q26:Q37)/12</f>
        <v>6817.58333333333</v>
      </c>
      <c r="T37" s="21" t="n">
        <f aca="false">R37/A36</f>
        <v>6513</v>
      </c>
    </row>
    <row r="38" customFormat="false" ht="13.8" hidden="false" customHeight="false" outlineLevel="0" collapsed="false">
      <c r="A38" s="5" t="n">
        <v>28</v>
      </c>
      <c r="B38" s="17" t="n">
        <v>44565</v>
      </c>
      <c r="C38" s="14" t="n">
        <v>89736</v>
      </c>
      <c r="D38" s="20" t="n">
        <f aca="false">C38-C37</f>
        <v>2958</v>
      </c>
      <c r="E38" s="16" t="n">
        <f aca="false">D38+E37</f>
        <v>89736</v>
      </c>
      <c r="F38" s="30" t="n">
        <f aca="false">D38/1</f>
        <v>2958</v>
      </c>
      <c r="G38" s="21" t="n">
        <f aca="false">E38/A37</f>
        <v>3323.55555555556</v>
      </c>
      <c r="H38" s="5"/>
      <c r="I38" s="5" t="n">
        <v>30</v>
      </c>
      <c r="J38" s="17" t="n">
        <v>44565</v>
      </c>
      <c r="K38" s="14" t="n">
        <v>149351</v>
      </c>
      <c r="L38" s="20" t="n">
        <f aca="false">K38-K37</f>
        <v>2954</v>
      </c>
      <c r="M38" s="15" t="n">
        <f aca="false">L38+M37</f>
        <v>91699</v>
      </c>
      <c r="N38" s="30" t="n">
        <f aca="false">L38/1</f>
        <v>2954</v>
      </c>
      <c r="O38" s="21" t="n">
        <f aca="false">M38/I37</f>
        <v>3162.03448275862</v>
      </c>
      <c r="P38" s="5"/>
      <c r="Q38" s="14" t="n">
        <f aca="false">L38+D38</f>
        <v>5912</v>
      </c>
      <c r="R38" s="15" t="n">
        <f aca="false">Q38+R37</f>
        <v>175250</v>
      </c>
      <c r="S38" s="30" t="n">
        <f aca="false">Q38/1</f>
        <v>5912</v>
      </c>
      <c r="T38" s="21" t="n">
        <f aca="false">R38/A37</f>
        <v>6490.74074074074</v>
      </c>
    </row>
    <row r="39" customFormat="false" ht="13.8" hidden="false" customHeight="false" outlineLevel="0" collapsed="false">
      <c r="A39" s="5" t="n">
        <v>29</v>
      </c>
      <c r="B39" s="17" t="n">
        <v>44593</v>
      </c>
      <c r="C39" s="14" t="n">
        <v>92024</v>
      </c>
      <c r="D39" s="20" t="n">
        <f aca="false">C39-C38</f>
        <v>2288</v>
      </c>
      <c r="E39" s="16" t="n">
        <f aca="false">D39+E38</f>
        <v>92024</v>
      </c>
      <c r="F39" s="30" t="n">
        <f aca="false">(D38+D39)/2</f>
        <v>2623</v>
      </c>
      <c r="G39" s="21" t="n">
        <f aca="false">E39/A38</f>
        <v>3286.57142857143</v>
      </c>
      <c r="H39" s="5"/>
      <c r="I39" s="5" t="n">
        <v>31</v>
      </c>
      <c r="J39" s="17" t="n">
        <v>44593</v>
      </c>
      <c r="K39" s="14" t="n">
        <v>152768</v>
      </c>
      <c r="L39" s="20" t="n">
        <f aca="false">K39-K38</f>
        <v>3417</v>
      </c>
      <c r="M39" s="15" t="n">
        <f aca="false">L39+M38</f>
        <v>95116</v>
      </c>
      <c r="N39" s="30" t="n">
        <f aca="false">(L38+L39)/2</f>
        <v>3185.5</v>
      </c>
      <c r="O39" s="21" t="n">
        <f aca="false">M39/I38</f>
        <v>3170.53333333333</v>
      </c>
      <c r="P39" s="5"/>
      <c r="Q39" s="14" t="n">
        <f aca="false">L39+D39</f>
        <v>5705</v>
      </c>
      <c r="R39" s="15" t="n">
        <f aca="false">Q39+R38</f>
        <v>180955</v>
      </c>
      <c r="S39" s="30" t="n">
        <f aca="false">(Q38+Q39)/2</f>
        <v>5808.5</v>
      </c>
      <c r="T39" s="21" t="n">
        <f aca="false">R39/A38</f>
        <v>6462.67857142857</v>
      </c>
    </row>
    <row r="40" customFormat="false" ht="13.8" hidden="false" customHeight="false" outlineLevel="0" collapsed="false">
      <c r="A40" s="5" t="n">
        <v>30</v>
      </c>
      <c r="B40" s="17" t="n">
        <v>44623</v>
      </c>
      <c r="C40" s="14" t="n">
        <v>95668</v>
      </c>
      <c r="D40" s="20" t="n">
        <f aca="false">C40-C39</f>
        <v>3644</v>
      </c>
      <c r="E40" s="16" t="n">
        <f aca="false">D40+E39</f>
        <v>95668</v>
      </c>
      <c r="F40" s="30" t="n">
        <f aca="false">(D38+D39+D40)/3</f>
        <v>2963.33333333333</v>
      </c>
      <c r="G40" s="21" t="n">
        <f aca="false">E40/A39</f>
        <v>3298.89655172414</v>
      </c>
      <c r="H40" s="5"/>
      <c r="I40" s="5" t="n">
        <v>32</v>
      </c>
      <c r="J40" s="17" t="n">
        <v>44623</v>
      </c>
      <c r="K40" s="14" t="n">
        <v>155242</v>
      </c>
      <c r="L40" s="20" t="n">
        <f aca="false">K40-K39</f>
        <v>2474</v>
      </c>
      <c r="M40" s="15" t="n">
        <f aca="false">L40+M39</f>
        <v>97590</v>
      </c>
      <c r="N40" s="30" t="n">
        <f aca="false">(L38+L39+L40)/3</f>
        <v>2948.33333333333</v>
      </c>
      <c r="O40" s="21" t="n">
        <f aca="false">M40/I39</f>
        <v>3148.06451612903</v>
      </c>
      <c r="P40" s="5"/>
      <c r="Q40" s="14" t="n">
        <f aca="false">L40+D40</f>
        <v>6118</v>
      </c>
      <c r="R40" s="15" t="n">
        <f aca="false">Q40+R39</f>
        <v>187073</v>
      </c>
      <c r="S40" s="30" t="n">
        <f aca="false">(Q38+Q39+Q40)/3</f>
        <v>5911.66666666667</v>
      </c>
      <c r="T40" s="21" t="n">
        <f aca="false">R40/A39</f>
        <v>6450.79310344828</v>
      </c>
    </row>
    <row r="41" customFormat="false" ht="13.8" hidden="false" customHeight="false" outlineLevel="0" collapsed="false">
      <c r="A41" s="5" t="n">
        <v>31</v>
      </c>
      <c r="B41" s="17" t="n">
        <v>44652</v>
      </c>
      <c r="C41" s="14" t="n">
        <v>99289</v>
      </c>
      <c r="D41" s="20" t="n">
        <f aca="false">C41-C40</f>
        <v>3621</v>
      </c>
      <c r="E41" s="16" t="n">
        <f aca="false">D41+E40</f>
        <v>99289</v>
      </c>
      <c r="F41" s="30" t="n">
        <f aca="false">(D38+D39+D40+D41)/4</f>
        <v>3127.75</v>
      </c>
      <c r="G41" s="21" t="n">
        <f aca="false">E41/A40</f>
        <v>3309.63333333333</v>
      </c>
      <c r="H41" s="5"/>
      <c r="I41" s="5" t="n">
        <v>33</v>
      </c>
      <c r="J41" s="17" t="n">
        <v>44652</v>
      </c>
      <c r="K41" s="14" t="n">
        <v>158632</v>
      </c>
      <c r="L41" s="20" t="n">
        <f aca="false">K41-K40</f>
        <v>3390</v>
      </c>
      <c r="M41" s="15" t="n">
        <f aca="false">L41+M40</f>
        <v>100980</v>
      </c>
      <c r="N41" s="30" t="n">
        <f aca="false">(L38+L39+L40+L41)/4</f>
        <v>3058.75</v>
      </c>
      <c r="O41" s="21" t="n">
        <f aca="false">M41/I40</f>
        <v>3155.625</v>
      </c>
      <c r="P41" s="5"/>
      <c r="Q41" s="14" t="n">
        <f aca="false">L41+D41</f>
        <v>7011</v>
      </c>
      <c r="R41" s="15" t="n">
        <f aca="false">Q41+R40</f>
        <v>194084</v>
      </c>
      <c r="S41" s="30" t="n">
        <f aca="false">(Q38+Q39+Q40+Q41)/4</f>
        <v>6186.5</v>
      </c>
      <c r="T41" s="21" t="n">
        <f aca="false">R41/A40</f>
        <v>6469.46666666667</v>
      </c>
    </row>
    <row r="42" customFormat="false" ht="13.8" hidden="false" customHeight="false" outlineLevel="0" collapsed="false">
      <c r="A42" s="5" t="n">
        <v>32</v>
      </c>
      <c r="B42" s="17" t="n">
        <v>44683</v>
      </c>
      <c r="C42" s="14" t="n">
        <v>103065</v>
      </c>
      <c r="D42" s="20" t="n">
        <f aca="false">C42-C41</f>
        <v>3776</v>
      </c>
      <c r="E42" s="16" t="n">
        <f aca="false">D42+E41</f>
        <v>103065</v>
      </c>
      <c r="F42" s="30" t="n">
        <f aca="false">SUM(D38:D42)/5</f>
        <v>3257.4</v>
      </c>
      <c r="G42" s="21" t="n">
        <f aca="false">E42/A41</f>
        <v>3324.67741935484</v>
      </c>
      <c r="H42" s="5"/>
      <c r="I42" s="5" t="n">
        <v>34</v>
      </c>
      <c r="J42" s="17" t="n">
        <v>44683</v>
      </c>
      <c r="K42" s="14" t="n">
        <v>161685</v>
      </c>
      <c r="L42" s="20" t="n">
        <f aca="false">K42-K41</f>
        <v>3053</v>
      </c>
      <c r="M42" s="15" t="n">
        <f aca="false">L42+M41</f>
        <v>104033</v>
      </c>
      <c r="N42" s="30" t="n">
        <f aca="false">SUM(L38:L42)/5</f>
        <v>3057.6</v>
      </c>
      <c r="O42" s="21" t="n">
        <f aca="false">M42/I41</f>
        <v>3152.51515151515</v>
      </c>
      <c r="P42" s="5"/>
      <c r="Q42" s="14" t="n">
        <f aca="false">L42+D42</f>
        <v>6829</v>
      </c>
      <c r="R42" s="15" t="n">
        <f aca="false">Q42+R41</f>
        <v>200913</v>
      </c>
      <c r="S42" s="30" t="n">
        <f aca="false">SUM(Q38:Q42)/5</f>
        <v>6315</v>
      </c>
      <c r="T42" s="21" t="n">
        <f aca="false">R42/A41</f>
        <v>6481.06451612903</v>
      </c>
    </row>
    <row r="43" customFormat="false" ht="13.8" hidden="false" customHeight="false" outlineLevel="0" collapsed="false">
      <c r="A43" s="5" t="n">
        <v>33</v>
      </c>
      <c r="B43" s="17" t="n">
        <v>44713</v>
      </c>
      <c r="C43" s="14" t="n">
        <v>106451</v>
      </c>
      <c r="D43" s="20" t="n">
        <f aca="false">C43-C42</f>
        <v>3386</v>
      </c>
      <c r="E43" s="16" t="n">
        <f aca="false">D43+E42</f>
        <v>106451</v>
      </c>
      <c r="F43" s="30" t="n">
        <f aca="false">SUM(D38:D43)/6</f>
        <v>3278.83333333333</v>
      </c>
      <c r="G43" s="21" t="n">
        <f aca="false">E43/A42</f>
        <v>3326.59375</v>
      </c>
      <c r="H43" s="5"/>
      <c r="I43" s="5" t="n">
        <v>35</v>
      </c>
      <c r="J43" s="17" t="n">
        <v>44713</v>
      </c>
      <c r="K43" s="14" t="n">
        <v>164669</v>
      </c>
      <c r="L43" s="20" t="n">
        <f aca="false">K43-K42</f>
        <v>2984</v>
      </c>
      <c r="M43" s="15" t="n">
        <f aca="false">L43+M42</f>
        <v>107017</v>
      </c>
      <c r="N43" s="30" t="n">
        <f aca="false">SUM(L38:L43)/6</f>
        <v>3045.33333333333</v>
      </c>
      <c r="O43" s="21" t="n">
        <f aca="false">M43/I42</f>
        <v>3147.55882352941</v>
      </c>
      <c r="P43" s="5"/>
      <c r="Q43" s="14" t="n">
        <f aca="false">L43+D43</f>
        <v>6370</v>
      </c>
      <c r="R43" s="15" t="n">
        <f aca="false">Q43+R42</f>
        <v>207283</v>
      </c>
      <c r="S43" s="30" t="n">
        <f aca="false">SUM(Q38:Q43)/6</f>
        <v>6324.16666666667</v>
      </c>
      <c r="T43" s="21" t="n">
        <f aca="false">R43/A42</f>
        <v>6477.59375</v>
      </c>
    </row>
    <row r="44" customFormat="false" ht="13.8" hidden="false" customHeight="false" outlineLevel="0" collapsed="false">
      <c r="A44" s="5" t="n">
        <v>34</v>
      </c>
      <c r="B44" s="17" t="n">
        <v>44743</v>
      </c>
      <c r="C44" s="14" t="n">
        <v>109384</v>
      </c>
      <c r="D44" s="20" t="n">
        <f aca="false">C44-C43</f>
        <v>2933</v>
      </c>
      <c r="E44" s="16" t="n">
        <f aca="false">D44+E43</f>
        <v>109384</v>
      </c>
      <c r="F44" s="30" t="n">
        <f aca="false">SUM(D38:D44)/7</f>
        <v>3229.42857142857</v>
      </c>
      <c r="G44" s="21" t="n">
        <f aca="false">E44/A43</f>
        <v>3314.66666666667</v>
      </c>
      <c r="H44" s="5"/>
      <c r="I44" s="5" t="n">
        <v>36</v>
      </c>
      <c r="J44" s="17" t="n">
        <v>44743</v>
      </c>
      <c r="K44" s="14" t="n">
        <v>167590</v>
      </c>
      <c r="L44" s="20" t="n">
        <f aca="false">K44-K43</f>
        <v>2921</v>
      </c>
      <c r="M44" s="15" t="n">
        <f aca="false">L44+M43</f>
        <v>109938</v>
      </c>
      <c r="N44" s="30" t="n">
        <f aca="false">SUM(L38:L44)/7</f>
        <v>3027.57142857143</v>
      </c>
      <c r="O44" s="21" t="n">
        <f aca="false">M44/I43</f>
        <v>3141.08571428571</v>
      </c>
      <c r="P44" s="5"/>
      <c r="Q44" s="14" t="n">
        <f aca="false">L44+D44</f>
        <v>5854</v>
      </c>
      <c r="R44" s="15" t="n">
        <f aca="false">Q44+R43</f>
        <v>213137</v>
      </c>
      <c r="S44" s="30" t="n">
        <f aca="false">SUM(Q38:Q44)/7</f>
        <v>6257</v>
      </c>
      <c r="T44" s="21" t="n">
        <f aca="false">R44/A43</f>
        <v>6458.69696969697</v>
      </c>
    </row>
    <row r="45" customFormat="false" ht="13.8" hidden="false" customHeight="false" outlineLevel="0" collapsed="false">
      <c r="A45" s="5" t="n">
        <v>35</v>
      </c>
      <c r="B45" s="17" t="n">
        <v>44774</v>
      </c>
      <c r="C45" s="14" t="n">
        <v>112293</v>
      </c>
      <c r="D45" s="20" t="n">
        <f aca="false">C45-C44</f>
        <v>2909</v>
      </c>
      <c r="E45" s="16" t="n">
        <f aca="false">D45+E44</f>
        <v>112293</v>
      </c>
      <c r="F45" s="30" t="n">
        <f aca="false">SUM(D38:D45)/8</f>
        <v>3189.375</v>
      </c>
      <c r="G45" s="21" t="n">
        <f aca="false">E45/A44</f>
        <v>3302.73529411765</v>
      </c>
      <c r="H45" s="5"/>
      <c r="I45" s="5" t="n">
        <v>37</v>
      </c>
      <c r="J45" s="17" t="n">
        <v>44774</v>
      </c>
      <c r="K45" s="14" t="n">
        <v>170789</v>
      </c>
      <c r="L45" s="20" t="n">
        <f aca="false">K45-K44</f>
        <v>3199</v>
      </c>
      <c r="M45" s="15" t="n">
        <f aca="false">L45+M44</f>
        <v>113137</v>
      </c>
      <c r="N45" s="30" t="n">
        <f aca="false">SUM(L38:L45)/8</f>
        <v>3049</v>
      </c>
      <c r="O45" s="21" t="n">
        <f aca="false">M45/I44</f>
        <v>3142.69444444444</v>
      </c>
      <c r="P45" s="5"/>
      <c r="Q45" s="14" t="n">
        <f aca="false">L45+D45</f>
        <v>6108</v>
      </c>
      <c r="R45" s="15" t="n">
        <f aca="false">Q45+R44</f>
        <v>219245</v>
      </c>
      <c r="S45" s="30" t="n">
        <f aca="false">SUM(Q38:Q45)/8</f>
        <v>6238.375</v>
      </c>
      <c r="T45" s="21" t="n">
        <f aca="false">R45/A44</f>
        <v>6448.38235294118</v>
      </c>
    </row>
    <row r="46" customFormat="false" ht="13.8" hidden="false" customHeight="false" outlineLevel="0" collapsed="false">
      <c r="A46" s="5" t="n">
        <v>36</v>
      </c>
      <c r="B46" s="17" t="n">
        <v>44806</v>
      </c>
      <c r="C46" s="14" t="n">
        <v>116475</v>
      </c>
      <c r="D46" s="20" t="n">
        <f aca="false">C46-C45</f>
        <v>4182</v>
      </c>
      <c r="E46" s="16" t="n">
        <f aca="false">D46+E45</f>
        <v>116475</v>
      </c>
      <c r="F46" s="30" t="n">
        <f aca="false">SUM(D38:D46)/9</f>
        <v>3299.66666666667</v>
      </c>
      <c r="G46" s="21" t="n">
        <f aca="false">E46/A45</f>
        <v>3327.85714285714</v>
      </c>
      <c r="H46" s="5"/>
      <c r="I46" s="5" t="n">
        <v>38</v>
      </c>
      <c r="J46" s="17" t="n">
        <v>44806</v>
      </c>
      <c r="K46" s="14" t="n">
        <v>174138</v>
      </c>
      <c r="L46" s="20" t="n">
        <f aca="false">K46-K45</f>
        <v>3349</v>
      </c>
      <c r="M46" s="15" t="n">
        <f aca="false">L46+M45</f>
        <v>116486</v>
      </c>
      <c r="N46" s="30" t="n">
        <f aca="false">SUM(L38:L46)/9</f>
        <v>3082.33333333333</v>
      </c>
      <c r="O46" s="21" t="n">
        <f aca="false">M46/I45</f>
        <v>3148.27027027027</v>
      </c>
      <c r="P46" s="5"/>
      <c r="Q46" s="14" t="n">
        <f aca="false">L46+D46</f>
        <v>7531</v>
      </c>
      <c r="R46" s="15" t="n">
        <f aca="false">Q46+R45</f>
        <v>226776</v>
      </c>
      <c r="S46" s="30" t="n">
        <f aca="false">SUM(Q38:Q46)/9</f>
        <v>6382</v>
      </c>
      <c r="T46" s="21" t="n">
        <f aca="false">R46/A45</f>
        <v>6479.31428571429</v>
      </c>
    </row>
    <row r="47" customFormat="false" ht="13.8" hidden="false" customHeight="false" outlineLevel="0" collapsed="false">
      <c r="A47" s="5" t="n">
        <v>37</v>
      </c>
      <c r="B47" s="17" t="n">
        <v>44838</v>
      </c>
      <c r="C47" s="14" t="n">
        <v>120574</v>
      </c>
      <c r="D47" s="20" t="n">
        <f aca="false">C47-C46</f>
        <v>4099</v>
      </c>
      <c r="E47" s="16" t="n">
        <f aca="false">D47+E46</f>
        <v>120574</v>
      </c>
      <c r="F47" s="30" t="n">
        <f aca="false">SUM(D38:D47)/10</f>
        <v>3379.6</v>
      </c>
      <c r="G47" s="21" t="n">
        <f aca="false">E47/A46</f>
        <v>3349.27777777778</v>
      </c>
      <c r="H47" s="5"/>
      <c r="I47" s="5" t="n">
        <v>39</v>
      </c>
      <c r="J47" s="17" t="n">
        <v>44838</v>
      </c>
      <c r="K47" s="14" t="n">
        <v>176108</v>
      </c>
      <c r="L47" s="20" t="n">
        <f aca="false">K47-K46</f>
        <v>1970</v>
      </c>
      <c r="M47" s="15" t="n">
        <f aca="false">L47+M46</f>
        <v>118456</v>
      </c>
      <c r="N47" s="30" t="n">
        <f aca="false">SUM(L38:L47)/10</f>
        <v>2971.1</v>
      </c>
      <c r="O47" s="21" t="n">
        <f aca="false">M47/I46</f>
        <v>3117.26315789474</v>
      </c>
      <c r="P47" s="5"/>
      <c r="Q47" s="14" t="n">
        <f aca="false">L47+D47</f>
        <v>6069</v>
      </c>
      <c r="R47" s="15" t="n">
        <f aca="false">Q47+R46</f>
        <v>232845</v>
      </c>
      <c r="S47" s="30" t="n">
        <f aca="false">SUM(Q38:Q47)/10</f>
        <v>6350.7</v>
      </c>
      <c r="T47" s="21" t="n">
        <f aca="false">R47/A46</f>
        <v>6467.91666666667</v>
      </c>
    </row>
    <row r="48" customFormat="false" ht="13.8" hidden="false" customHeight="false" outlineLevel="0" collapsed="false">
      <c r="A48" s="5" t="n">
        <v>38</v>
      </c>
      <c r="B48" s="17" t="n">
        <v>44866</v>
      </c>
      <c r="C48" s="14" t="n">
        <v>124004</v>
      </c>
      <c r="D48" s="20" t="n">
        <f aca="false">C48-C47</f>
        <v>3430</v>
      </c>
      <c r="E48" s="16" t="n">
        <f aca="false">D48+E47</f>
        <v>124004</v>
      </c>
      <c r="F48" s="30" t="n">
        <f aca="false">SUM(D38:D48)/11</f>
        <v>3384.18181818182</v>
      </c>
      <c r="G48" s="21" t="n">
        <f aca="false">E48/A47</f>
        <v>3351.45945945946</v>
      </c>
      <c r="H48" s="5"/>
      <c r="I48" s="5" t="n">
        <v>40</v>
      </c>
      <c r="J48" s="17" t="n">
        <v>44866</v>
      </c>
      <c r="K48" s="14" t="n">
        <v>178580</v>
      </c>
      <c r="L48" s="20" t="n">
        <f aca="false">K48-K47</f>
        <v>2472</v>
      </c>
      <c r="M48" s="15" t="n">
        <f aca="false">L48+M47</f>
        <v>120928</v>
      </c>
      <c r="N48" s="30" t="n">
        <f aca="false">SUM(L38:L48)/11</f>
        <v>2925.72727272727</v>
      </c>
      <c r="O48" s="21" t="n">
        <f aca="false">M48/I47</f>
        <v>3100.71794871795</v>
      </c>
      <c r="P48" s="5"/>
      <c r="Q48" s="14" t="n">
        <f aca="false">L48+D48</f>
        <v>5902</v>
      </c>
      <c r="R48" s="15" t="n">
        <f aca="false">Q48+R47</f>
        <v>238747</v>
      </c>
      <c r="S48" s="30" t="n">
        <f aca="false">SUM(Q38:Q48)/11</f>
        <v>6309.90909090909</v>
      </c>
      <c r="T48" s="21" t="n">
        <f aca="false">R48/A47</f>
        <v>6452.62162162162</v>
      </c>
    </row>
    <row r="49" customFormat="false" ht="13.8" hidden="false" customHeight="false" outlineLevel="0" collapsed="false">
      <c r="A49" s="5" t="n">
        <v>39</v>
      </c>
      <c r="B49" s="17" t="n">
        <v>44897</v>
      </c>
      <c r="C49" s="14" t="n">
        <v>126543</v>
      </c>
      <c r="D49" s="20" t="n">
        <f aca="false">C49-C48</f>
        <v>2539</v>
      </c>
      <c r="E49" s="16" t="n">
        <f aca="false">D49+E48</f>
        <v>126543</v>
      </c>
      <c r="F49" s="30" t="n">
        <f aca="false">SUM(D38:D49)/12</f>
        <v>3313.75</v>
      </c>
      <c r="G49" s="21" t="n">
        <f aca="false">E49/A48</f>
        <v>3330.07894736842</v>
      </c>
      <c r="H49" s="5"/>
      <c r="I49" s="5" t="n">
        <v>41</v>
      </c>
      <c r="J49" s="17" t="n">
        <v>44897</v>
      </c>
      <c r="K49" s="14" t="n">
        <v>180905</v>
      </c>
      <c r="L49" s="20" t="n">
        <f aca="false">K49-K48</f>
        <v>2325</v>
      </c>
      <c r="M49" s="15" t="n">
        <f aca="false">L49+M48</f>
        <v>123253</v>
      </c>
      <c r="N49" s="30" t="n">
        <f aca="false">SUM(L38:L49)/12</f>
        <v>2875.66666666667</v>
      </c>
      <c r="O49" s="21" t="n">
        <f aca="false">M49/I48</f>
        <v>3081.325</v>
      </c>
      <c r="P49" s="5"/>
      <c r="Q49" s="14" t="n">
        <f aca="false">L49+D49</f>
        <v>4864</v>
      </c>
      <c r="R49" s="15" t="n">
        <f aca="false">Q49+R48</f>
        <v>243611</v>
      </c>
      <c r="S49" s="30" t="n">
        <f aca="false">SUM(Q38:Q49)/12</f>
        <v>6189.41666666667</v>
      </c>
      <c r="T49" s="21" t="n">
        <f aca="false">R49/A48</f>
        <v>6410.81578947368</v>
      </c>
    </row>
    <row r="50" customFormat="false" ht="13.8" hidden="false" customHeight="false" outlineLevel="0" collapsed="false">
      <c r="A50" s="5" t="n">
        <v>40</v>
      </c>
      <c r="B50" s="17" t="n">
        <v>44928</v>
      </c>
      <c r="C50" s="14" t="n">
        <v>128297</v>
      </c>
      <c r="D50" s="28" t="n">
        <f aca="false">C50-C49</f>
        <v>1754</v>
      </c>
      <c r="E50" s="16" t="n">
        <f aca="false">D50+E49</f>
        <v>128297</v>
      </c>
      <c r="F50" s="29" t="n">
        <f aca="false">D50/1</f>
        <v>1754</v>
      </c>
      <c r="G50" s="21" t="n">
        <f aca="false">E50/A49</f>
        <v>3289.66666666667</v>
      </c>
      <c r="H50" s="5"/>
      <c r="I50" s="5" t="n">
        <v>42</v>
      </c>
      <c r="J50" s="17" t="n">
        <v>44928</v>
      </c>
      <c r="K50" s="14" t="n">
        <v>182815</v>
      </c>
      <c r="L50" s="28" t="n">
        <f aca="false">K50-K49</f>
        <v>1910</v>
      </c>
      <c r="M50" s="15" t="n">
        <f aca="false">L50+M49</f>
        <v>125163</v>
      </c>
      <c r="N50" s="29" t="n">
        <f aca="false">L50/1</f>
        <v>1910</v>
      </c>
      <c r="O50" s="21" t="n">
        <f aca="false">M50/I49</f>
        <v>3052.75609756098</v>
      </c>
      <c r="P50" s="5"/>
      <c r="Q50" s="14" t="n">
        <f aca="false">L50+D50</f>
        <v>3664</v>
      </c>
      <c r="R50" s="15" t="n">
        <f aca="false">Q50+R49</f>
        <v>247275</v>
      </c>
      <c r="S50" s="29" t="n">
        <f aca="false">Q50/1</f>
        <v>3664</v>
      </c>
      <c r="T50" s="21" t="n">
        <f aca="false">R50/A49</f>
        <v>6340.38461538462</v>
      </c>
    </row>
    <row r="51" customFormat="false" ht="13.8" hidden="false" customHeight="false" outlineLevel="0" collapsed="false">
      <c r="A51" s="5" t="n">
        <v>41</v>
      </c>
      <c r="B51" s="17" t="n">
        <v>44959</v>
      </c>
      <c r="C51" s="14" t="n">
        <v>131193</v>
      </c>
      <c r="D51" s="28" t="n">
        <f aca="false">C51-C50</f>
        <v>2896</v>
      </c>
      <c r="E51" s="16" t="n">
        <f aca="false">D51+E50</f>
        <v>131193</v>
      </c>
      <c r="F51" s="29" t="n">
        <f aca="false">(D50+D51)/2</f>
        <v>2325</v>
      </c>
      <c r="G51" s="21" t="n">
        <f aca="false">E51/A50</f>
        <v>3279.825</v>
      </c>
      <c r="H51" s="5"/>
      <c r="I51" s="5" t="n">
        <v>43</v>
      </c>
      <c r="J51" s="17" t="n">
        <v>44959</v>
      </c>
      <c r="K51" s="14" t="n">
        <v>185476</v>
      </c>
      <c r="L51" s="28" t="n">
        <f aca="false">K51-K50</f>
        <v>2661</v>
      </c>
      <c r="M51" s="15" t="n">
        <f aca="false">L51+M50</f>
        <v>127824</v>
      </c>
      <c r="N51" s="29" t="n">
        <f aca="false">(L50+L51)/2</f>
        <v>2285.5</v>
      </c>
      <c r="O51" s="21" t="n">
        <f aca="false">M51/I50</f>
        <v>3043.42857142857</v>
      </c>
      <c r="P51" s="5"/>
      <c r="Q51" s="14" t="n">
        <f aca="false">L51+D51</f>
        <v>5557</v>
      </c>
      <c r="R51" s="15" t="n">
        <f aca="false">Q51+R50</f>
        <v>252832</v>
      </c>
      <c r="S51" s="29" t="n">
        <f aca="false">(Q50+Q51)/2</f>
        <v>4610.5</v>
      </c>
      <c r="T51" s="21" t="n">
        <f aca="false">R51/A50</f>
        <v>6320.8</v>
      </c>
    </row>
    <row r="52" customFormat="false" ht="13.8" hidden="false" customHeight="false" outlineLevel="0" collapsed="false">
      <c r="A52" s="5" t="n">
        <v>42</v>
      </c>
      <c r="B52" s="17" t="n">
        <v>44987</v>
      </c>
      <c r="C52" s="14" t="n">
        <v>133879</v>
      </c>
      <c r="D52" s="28" t="n">
        <f aca="false">C52-C51</f>
        <v>2686</v>
      </c>
      <c r="E52" s="16" t="n">
        <f aca="false">D52+E51</f>
        <v>133879</v>
      </c>
      <c r="F52" s="29" t="n">
        <f aca="false">(D50+D51+D52)/3</f>
        <v>2445.33333333333</v>
      </c>
      <c r="G52" s="21" t="n">
        <f aca="false">E52/A51</f>
        <v>3265.34146341463</v>
      </c>
      <c r="H52" s="5"/>
      <c r="I52" s="5" t="n">
        <v>44</v>
      </c>
      <c r="J52" s="17" t="n">
        <v>44987</v>
      </c>
      <c r="K52" s="14" t="n">
        <v>188066</v>
      </c>
      <c r="L52" s="28" t="n">
        <f aca="false">K52-K51</f>
        <v>2590</v>
      </c>
      <c r="M52" s="15" t="n">
        <f aca="false">L52+M51</f>
        <v>130414</v>
      </c>
      <c r="N52" s="29" t="n">
        <f aca="false">(L50+L51+L52)/3</f>
        <v>2387</v>
      </c>
      <c r="O52" s="21" t="n">
        <f aca="false">M52/I51</f>
        <v>3032.88372093023</v>
      </c>
      <c r="P52" s="5"/>
      <c r="Q52" s="14" t="n">
        <f aca="false">L52+D52</f>
        <v>5276</v>
      </c>
      <c r="R52" s="15" t="n">
        <f aca="false">Q52+R51</f>
        <v>258108</v>
      </c>
      <c r="S52" s="29" t="n">
        <f aca="false">(Q50+Q51+Q52)/3</f>
        <v>4832.33333333333</v>
      </c>
      <c r="T52" s="21" t="n">
        <f aca="false">R52/A51</f>
        <v>6295.31707317073</v>
      </c>
    </row>
    <row r="53" customFormat="false" ht="13.8" hidden="false" customHeight="false" outlineLevel="0" collapsed="false">
      <c r="A53" s="5" t="n">
        <v>43</v>
      </c>
      <c r="B53" s="17" t="n">
        <v>45019</v>
      </c>
      <c r="C53" s="14" t="n">
        <v>137698</v>
      </c>
      <c r="D53" s="28" t="n">
        <f aca="false">C53-C52</f>
        <v>3819</v>
      </c>
      <c r="E53" s="16" t="n">
        <f aca="false">D53+E52</f>
        <v>137698</v>
      </c>
      <c r="F53" s="29" t="n">
        <f aca="false">(D50+D51+D52+D53)/4</f>
        <v>2788.75</v>
      </c>
      <c r="G53" s="21" t="n">
        <f aca="false">E53/A52</f>
        <v>3278.52380952381</v>
      </c>
      <c r="H53" s="5"/>
      <c r="I53" s="5" t="n">
        <v>45</v>
      </c>
      <c r="J53" s="17" t="n">
        <v>45019</v>
      </c>
      <c r="K53" s="14" t="n">
        <v>191447</v>
      </c>
      <c r="L53" s="28" t="n">
        <f aca="false">K53-K52</f>
        <v>3381</v>
      </c>
      <c r="M53" s="15" t="n">
        <f aca="false">L53+M52</f>
        <v>133795</v>
      </c>
      <c r="N53" s="29" t="n">
        <f aca="false">(L50+L51+L52+L53)/4</f>
        <v>2635.5</v>
      </c>
      <c r="O53" s="21" t="n">
        <f aca="false">M53/I52</f>
        <v>3040.79545454545</v>
      </c>
      <c r="P53" s="5"/>
      <c r="Q53" s="14" t="n">
        <f aca="false">L53+D53</f>
        <v>7200</v>
      </c>
      <c r="R53" s="15" t="n">
        <f aca="false">Q53+R52</f>
        <v>265308</v>
      </c>
      <c r="S53" s="29" t="n">
        <f aca="false">(Q50+Q51+Q52+Q53)/4</f>
        <v>5424.25</v>
      </c>
      <c r="T53" s="21" t="n">
        <f aca="false">R53/A52</f>
        <v>6316.85714285714</v>
      </c>
    </row>
    <row r="54" customFormat="false" ht="13.8" hidden="false" customHeight="false" outlineLevel="0" collapsed="false">
      <c r="A54" s="5" t="n">
        <v>44</v>
      </c>
      <c r="B54" s="17" t="n">
        <v>45048</v>
      </c>
      <c r="C54" s="14" t="n">
        <v>140222</v>
      </c>
      <c r="D54" s="28" t="n">
        <f aca="false">C54-C53</f>
        <v>2524</v>
      </c>
      <c r="E54" s="16" t="n">
        <f aca="false">D54+E53</f>
        <v>140222</v>
      </c>
      <c r="F54" s="29" t="n">
        <f aca="false">SUM(D50:D54)/5</f>
        <v>2735.8</v>
      </c>
      <c r="G54" s="21" t="n">
        <f aca="false">E54/A53</f>
        <v>3260.97674418605</v>
      </c>
      <c r="H54" s="5"/>
      <c r="I54" s="5" t="n">
        <v>46</v>
      </c>
      <c r="J54" s="17" t="n">
        <v>45048</v>
      </c>
      <c r="K54" s="14" t="n">
        <v>193534</v>
      </c>
      <c r="L54" s="28" t="n">
        <f aca="false">K54-K53</f>
        <v>2087</v>
      </c>
      <c r="M54" s="15" t="n">
        <f aca="false">L54+M53</f>
        <v>135882</v>
      </c>
      <c r="N54" s="29" t="n">
        <f aca="false">SUM(L50:L54)/5</f>
        <v>2525.8</v>
      </c>
      <c r="O54" s="21" t="n">
        <f aca="false">M54/I53</f>
        <v>3019.6</v>
      </c>
      <c r="P54" s="5"/>
      <c r="Q54" s="14" t="n">
        <f aca="false">L54+D54</f>
        <v>4611</v>
      </c>
      <c r="R54" s="15" t="n">
        <f aca="false">Q54+R53</f>
        <v>269919</v>
      </c>
      <c r="S54" s="29" t="n">
        <f aca="false">SUM(Q50:Q54)/5</f>
        <v>5261.6</v>
      </c>
      <c r="T54" s="21" t="n">
        <f aca="false">R54/A53</f>
        <v>6277.18604651163</v>
      </c>
    </row>
    <row r="55" customFormat="false" ht="13.8" hidden="false" customHeight="false" outlineLevel="0" collapsed="false">
      <c r="A55" s="5" t="n">
        <v>45</v>
      </c>
      <c r="B55" s="17" t="n">
        <v>45078</v>
      </c>
      <c r="C55" s="14" t="n">
        <v>143772</v>
      </c>
      <c r="D55" s="28" t="n">
        <f aca="false">C55-C54</f>
        <v>3550</v>
      </c>
      <c r="E55" s="16" t="n">
        <f aca="false">D55+E54</f>
        <v>143772</v>
      </c>
      <c r="F55" s="29" t="n">
        <f aca="false">SUM(D50:D55)/6</f>
        <v>2871.5</v>
      </c>
      <c r="G55" s="21" t="n">
        <f aca="false">E55/A54</f>
        <v>3267.54545454545</v>
      </c>
      <c r="H55" s="5"/>
      <c r="I55" s="5" t="n">
        <v>47</v>
      </c>
      <c r="J55" s="17" t="n">
        <v>45078</v>
      </c>
      <c r="K55" s="14" t="n">
        <v>197268</v>
      </c>
      <c r="L55" s="28" t="n">
        <f aca="false">K55-K54</f>
        <v>3734</v>
      </c>
      <c r="M55" s="15" t="n">
        <f aca="false">L55+M54</f>
        <v>139616</v>
      </c>
      <c r="N55" s="29" t="n">
        <f aca="false">SUM(L50:L55)/6</f>
        <v>2727.16666666667</v>
      </c>
      <c r="O55" s="21" t="n">
        <f aca="false">M55/I54</f>
        <v>3035.13043478261</v>
      </c>
      <c r="P55" s="5"/>
      <c r="Q55" s="14" t="n">
        <f aca="false">L55+D55</f>
        <v>7284</v>
      </c>
      <c r="R55" s="15" t="n">
        <f aca="false">Q55+R54</f>
        <v>277203</v>
      </c>
      <c r="S55" s="29" t="n">
        <f aca="false">SUM(Q50:Q55)/6</f>
        <v>5598.66666666667</v>
      </c>
      <c r="T55" s="21" t="n">
        <f aca="false">R55/A54</f>
        <v>6300.06818181818</v>
      </c>
    </row>
    <row r="56" customFormat="false" ht="13.8" hidden="false" customHeight="false" outlineLevel="0" collapsed="false">
      <c r="A56" s="5" t="n">
        <v>46</v>
      </c>
      <c r="B56" s="17" t="n">
        <v>45108</v>
      </c>
      <c r="C56" s="14" t="n">
        <v>146801</v>
      </c>
      <c r="D56" s="28" t="n">
        <f aca="false">C56-C55</f>
        <v>3029</v>
      </c>
      <c r="E56" s="16" t="n">
        <f aca="false">D56+E55</f>
        <v>146801</v>
      </c>
      <c r="F56" s="29" t="n">
        <f aca="false">SUM(D50:D56)/7</f>
        <v>2894</v>
      </c>
      <c r="G56" s="21" t="n">
        <f aca="false">E56/A55</f>
        <v>3262.24444444444</v>
      </c>
      <c r="H56" s="5"/>
      <c r="I56" s="5" t="n">
        <v>48</v>
      </c>
      <c r="J56" s="17" t="n">
        <v>45108</v>
      </c>
      <c r="K56" s="14" t="n">
        <v>200166</v>
      </c>
      <c r="L56" s="28" t="n">
        <f aca="false">K56-K55</f>
        <v>2898</v>
      </c>
      <c r="M56" s="15" t="n">
        <f aca="false">L56+M55</f>
        <v>142514</v>
      </c>
      <c r="N56" s="29" t="n">
        <f aca="false">SUM(L50:L56)/7</f>
        <v>2751.57142857143</v>
      </c>
      <c r="O56" s="21" t="n">
        <f aca="false">M56/I55</f>
        <v>3032.21276595745</v>
      </c>
      <c r="P56" s="5"/>
      <c r="Q56" s="14" t="n">
        <f aca="false">L56+D56</f>
        <v>5927</v>
      </c>
      <c r="R56" s="15" t="n">
        <f aca="false">Q56+R55</f>
        <v>283130</v>
      </c>
      <c r="S56" s="29" t="n">
        <f aca="false">SUM(Q50:Q56)/7</f>
        <v>5645.57142857143</v>
      </c>
      <c r="T56" s="21" t="n">
        <f aca="false">R56/A55</f>
        <v>6291.77777777778</v>
      </c>
    </row>
    <row r="57" customFormat="false" ht="13.8" hidden="false" customHeight="false" outlineLevel="0" collapsed="false">
      <c r="A57" s="5" t="n">
        <v>47</v>
      </c>
      <c r="B57" s="17" t="n">
        <v>45140</v>
      </c>
      <c r="C57" s="14" t="n">
        <v>149943</v>
      </c>
      <c r="D57" s="28" t="n">
        <f aca="false">C57-C56</f>
        <v>3142</v>
      </c>
      <c r="E57" s="16" t="n">
        <f aca="false">D57+E56</f>
        <v>149943</v>
      </c>
      <c r="F57" s="29" t="n">
        <f aca="false">SUM(D50:D57)/8</f>
        <v>2925</v>
      </c>
      <c r="G57" s="21" t="n">
        <f aca="false">E57/A56</f>
        <v>3259.63043478261</v>
      </c>
      <c r="H57" s="5"/>
      <c r="I57" s="5" t="n">
        <v>49</v>
      </c>
      <c r="J57" s="17" t="n">
        <v>45140</v>
      </c>
      <c r="K57" s="14" t="n">
        <v>202922</v>
      </c>
      <c r="L57" s="28" t="n">
        <f aca="false">K57-K56</f>
        <v>2756</v>
      </c>
      <c r="M57" s="15" t="n">
        <f aca="false">L57+M56</f>
        <v>145270</v>
      </c>
      <c r="N57" s="29" t="n">
        <f aca="false">SUM(L50:L57)/8</f>
        <v>2752.125</v>
      </c>
      <c r="O57" s="21" t="n">
        <f aca="false">M57/I56</f>
        <v>3026.45833333333</v>
      </c>
      <c r="P57" s="5"/>
      <c r="Q57" s="14" t="n">
        <f aca="false">L57+D57</f>
        <v>5898</v>
      </c>
      <c r="R57" s="15" t="n">
        <f aca="false">Q57+R56</f>
        <v>289028</v>
      </c>
      <c r="S57" s="29" t="n">
        <f aca="false">SUM(Q50:Q57)/8</f>
        <v>5677.125</v>
      </c>
      <c r="T57" s="21" t="n">
        <f aca="false">R57/A56</f>
        <v>6283.21739130435</v>
      </c>
    </row>
    <row r="58" customFormat="false" ht="13.8" hidden="true" customHeight="false" outlineLevel="0" collapsed="false">
      <c r="A58" s="5" t="n">
        <v>48</v>
      </c>
      <c r="B58" s="17"/>
      <c r="C58" s="14"/>
      <c r="D58" s="28" t="n">
        <f aca="false">C58-C57</f>
        <v>-149943</v>
      </c>
      <c r="E58" s="16" t="n">
        <f aca="false">D58+E57</f>
        <v>0</v>
      </c>
      <c r="F58" s="29" t="n">
        <f aca="false">SUM(D50:D58)/9</f>
        <v>-14060.3333333333</v>
      </c>
      <c r="G58" s="21" t="n">
        <f aca="false">E58/A57</f>
        <v>0</v>
      </c>
      <c r="H58" s="5"/>
      <c r="I58" s="5" t="n">
        <v>50</v>
      </c>
      <c r="J58" s="17"/>
      <c r="K58" s="14"/>
      <c r="L58" s="28"/>
      <c r="M58" s="15"/>
      <c r="N58" s="29"/>
      <c r="O58" s="21"/>
      <c r="P58" s="5"/>
      <c r="Q58" s="14"/>
      <c r="R58" s="15"/>
      <c r="S58" s="29"/>
      <c r="T58" s="21"/>
    </row>
    <row r="59" customFormat="false" ht="13.8" hidden="true" customHeight="false" outlineLevel="0" collapsed="false">
      <c r="A59" s="5" t="n">
        <v>49</v>
      </c>
      <c r="B59" s="17"/>
      <c r="C59" s="14"/>
      <c r="D59" s="28" t="n">
        <f aca="false">C59-C58</f>
        <v>0</v>
      </c>
      <c r="E59" s="16" t="n">
        <f aca="false">D59+E58</f>
        <v>0</v>
      </c>
      <c r="F59" s="29" t="n">
        <f aca="false">SUM(D50:D59)/10</f>
        <v>-12654.3</v>
      </c>
      <c r="G59" s="21" t="n">
        <f aca="false">E59/A58</f>
        <v>0</v>
      </c>
      <c r="H59" s="5"/>
      <c r="I59" s="5" t="n">
        <v>51</v>
      </c>
      <c r="J59" s="17"/>
      <c r="K59" s="14"/>
      <c r="L59" s="28"/>
      <c r="M59" s="15"/>
      <c r="N59" s="29"/>
      <c r="O59" s="21"/>
      <c r="P59" s="5"/>
      <c r="Q59" s="14"/>
      <c r="R59" s="15"/>
      <c r="S59" s="29"/>
      <c r="T59" s="21"/>
    </row>
    <row r="60" customFormat="false" ht="13.8" hidden="true" customHeight="false" outlineLevel="0" collapsed="false">
      <c r="A60" s="5" t="n">
        <v>50</v>
      </c>
      <c r="B60" s="17"/>
      <c r="C60" s="14"/>
      <c r="D60" s="28" t="n">
        <f aca="false">C60-C59</f>
        <v>0</v>
      </c>
      <c r="E60" s="16" t="n">
        <f aca="false">D60+E59</f>
        <v>0</v>
      </c>
      <c r="F60" s="29" t="n">
        <f aca="false">SUM(D50:D60)/11</f>
        <v>-11503.9090909091</v>
      </c>
      <c r="G60" s="21" t="n">
        <f aca="false">E60/A59</f>
        <v>0</v>
      </c>
      <c r="H60" s="5"/>
      <c r="I60" s="5" t="n">
        <v>52</v>
      </c>
      <c r="J60" s="17"/>
      <c r="K60" s="14"/>
      <c r="L60" s="28"/>
      <c r="M60" s="15"/>
      <c r="N60" s="29"/>
      <c r="O60" s="21"/>
      <c r="P60" s="5"/>
      <c r="Q60" s="14"/>
      <c r="R60" s="15"/>
      <c r="S60" s="29"/>
      <c r="T60" s="21"/>
    </row>
    <row r="61" customFormat="false" ht="13.8" hidden="true" customHeight="false" outlineLevel="0" collapsed="false">
      <c r="A61" s="5" t="n">
        <v>51</v>
      </c>
      <c r="B61" s="17"/>
      <c r="C61" s="14"/>
      <c r="D61" s="28" t="n">
        <f aca="false">C61-C60</f>
        <v>0</v>
      </c>
      <c r="E61" s="16" t="n">
        <f aca="false">D61+E60</f>
        <v>0</v>
      </c>
      <c r="F61" s="29" t="n">
        <f aca="false">SUM(D50:D61)/12</f>
        <v>-10545.25</v>
      </c>
      <c r="G61" s="21" t="n">
        <f aca="false">E61/A60</f>
        <v>0</v>
      </c>
      <c r="H61" s="5"/>
      <c r="I61" s="5" t="n">
        <v>53</v>
      </c>
      <c r="J61" s="17"/>
      <c r="K61" s="14"/>
      <c r="L61" s="28"/>
      <c r="M61" s="15"/>
      <c r="N61" s="29"/>
      <c r="O61" s="21"/>
      <c r="P61" s="5"/>
      <c r="Q61" s="14"/>
      <c r="R61" s="15"/>
      <c r="S61" s="29"/>
      <c r="T61" s="21"/>
    </row>
    <row r="62" customFormat="false" ht="13.8" hidden="true" customHeight="false" outlineLevel="0" collapsed="false">
      <c r="A62" s="5" t="n">
        <v>52</v>
      </c>
      <c r="B62" s="17"/>
      <c r="C62" s="14"/>
      <c r="D62" s="15"/>
      <c r="E62" s="16"/>
      <c r="F62" s="16"/>
      <c r="G62" s="31"/>
      <c r="H62" s="5"/>
      <c r="I62" s="5" t="n">
        <v>54</v>
      </c>
      <c r="J62" s="17"/>
      <c r="K62" s="14"/>
      <c r="L62" s="14"/>
      <c r="M62" s="15"/>
      <c r="N62" s="16"/>
      <c r="O62" s="16"/>
      <c r="P62" s="5"/>
      <c r="Q62" s="14"/>
      <c r="R62" s="15"/>
      <c r="S62" s="16"/>
      <c r="T62" s="31"/>
    </row>
    <row r="63" customFormat="false" ht="13.8" hidden="true" customHeight="false" outlineLevel="0" collapsed="false">
      <c r="A63" s="5" t="n">
        <v>53</v>
      </c>
      <c r="B63" s="32"/>
      <c r="C63" s="14"/>
      <c r="D63" s="15"/>
      <c r="E63" s="16"/>
      <c r="F63" s="16"/>
      <c r="G63" s="31"/>
      <c r="H63" s="5"/>
      <c r="I63" s="5" t="n">
        <v>55</v>
      </c>
      <c r="J63" s="32"/>
      <c r="K63" s="14"/>
      <c r="L63" s="14"/>
      <c r="M63" s="15"/>
      <c r="N63" s="16"/>
      <c r="O63" s="16"/>
      <c r="P63" s="5"/>
      <c r="Q63" s="14"/>
      <c r="R63" s="15"/>
      <c r="S63" s="16"/>
      <c r="T63" s="31"/>
    </row>
    <row r="64" customFormat="false" ht="13.8" hidden="true" customHeight="false" outlineLevel="0" collapsed="false">
      <c r="A64" s="5" t="n">
        <v>54</v>
      </c>
      <c r="B64" s="32"/>
      <c r="C64" s="14"/>
      <c r="D64" s="15"/>
      <c r="E64" s="16"/>
      <c r="F64" s="16"/>
      <c r="G64" s="31"/>
      <c r="H64" s="5"/>
      <c r="I64" s="5" t="n">
        <v>56</v>
      </c>
      <c r="J64" s="32"/>
      <c r="K64" s="14"/>
      <c r="L64" s="32"/>
      <c r="M64" s="18"/>
      <c r="N64" s="19"/>
      <c r="O64" s="16"/>
      <c r="P64" s="5"/>
      <c r="Q64" s="32"/>
      <c r="R64" s="18"/>
      <c r="S64" s="19"/>
      <c r="T64" s="16"/>
    </row>
    <row r="65" customFormat="false" ht="13.8" hidden="true" customHeight="false" outlineLevel="0" collapsed="false">
      <c r="A65" s="5" t="n">
        <v>55</v>
      </c>
      <c r="B65" s="11"/>
      <c r="C65" s="11"/>
      <c r="D65" s="11"/>
      <c r="E65" s="12"/>
      <c r="F65" s="13"/>
      <c r="G65" s="13"/>
      <c r="H65" s="5"/>
      <c r="I65" s="5" t="n">
        <v>57</v>
      </c>
      <c r="J65" s="11"/>
      <c r="K65" s="11"/>
      <c r="L65" s="11"/>
      <c r="M65" s="12"/>
      <c r="N65" s="13"/>
      <c r="O65" s="13"/>
      <c r="P65" s="5"/>
      <c r="Q65" s="11"/>
      <c r="R65" s="12"/>
      <c r="S65" s="13"/>
      <c r="T65" s="13"/>
    </row>
    <row r="66" customFormat="false" ht="14.25" hidden="false" customHeight="true" outlineLevel="0" collapsed="false">
      <c r="A66" s="33" t="s">
        <v>14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4" t="n">
        <f aca="false">ROUND((S37+S49+S57)/3,0)</f>
        <v>6228</v>
      </c>
    </row>
  </sheetData>
  <mergeCells count="4">
    <mergeCell ref="B1:O1"/>
    <mergeCell ref="B2:O2"/>
    <mergeCell ref="B3:O3"/>
    <mergeCell ref="A66:S66"/>
  </mergeCells>
  <printOptions headings="false" gridLines="false" gridLinesSet="true" horizontalCentered="false" verticalCentered="false"/>
  <pageMargins left="0" right="0" top="0.39375" bottom="0.39375" header="0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10"/>
  <sheetViews>
    <sheetView showFormulas="false" showGridLines="true" showRowColHeaders="true" showZeros="false" rightToLeft="false" tabSelected="true" showOutlineSymbols="true" defaultGridColor="true" view="pageBreakPreview" topLeftCell="A1" colorId="64" zoomScale="120" zoomScaleNormal="100" zoomScalePageLayoutView="120" workbookViewId="0">
      <selection pane="topLeft" activeCell="B16" activeCellId="0" sqref="B16"/>
    </sheetView>
  </sheetViews>
  <sheetFormatPr defaultColWidth="8.6796875" defaultRowHeight="13.5" zeroHeight="false" outlineLevelRow="0" outlineLevelCol="0"/>
  <cols>
    <col collapsed="false" customWidth="true" hidden="false" outlineLevel="0" max="1" min="1" style="35" width="69.44"/>
    <col collapsed="false" customWidth="true" hidden="false" outlineLevel="0" max="2" min="2" style="35" width="41.44"/>
    <col collapsed="false" customWidth="true" hidden="false" outlineLevel="0" max="3" min="3" style="35" width="10.56"/>
    <col collapsed="false" customWidth="true" hidden="false" outlineLevel="0" max="4" min="4" style="35" width="11.11"/>
    <col collapsed="false" customWidth="true" hidden="false" outlineLevel="0" max="5" min="5" style="35" width="14.44"/>
    <col collapsed="false" customWidth="true" hidden="false" outlineLevel="0" max="66" min="6" style="35" width="3.67"/>
    <col collapsed="false" customWidth="true" hidden="false" outlineLevel="0" max="1025" min="67" style="35" width="9.11"/>
  </cols>
  <sheetData>
    <row r="1" customFormat="false" ht="20.25" hidden="false" customHeight="true" outlineLevel="0" collapsed="false">
      <c r="A1" s="36" t="s">
        <v>0</v>
      </c>
      <c r="B1" s="36"/>
    </row>
    <row r="2" customFormat="false" ht="20.25" hidden="false" customHeight="true" outlineLevel="0" collapsed="false">
      <c r="A2" s="37" t="s">
        <v>15</v>
      </c>
      <c r="B2" s="37"/>
    </row>
    <row r="3" customFormat="false" ht="12" hidden="false" customHeight="true" outlineLevel="0" collapsed="false">
      <c r="A3" s="36"/>
      <c r="B3" s="36"/>
    </row>
    <row r="4" customFormat="false" ht="20.25" hidden="false" customHeight="true" outlineLevel="0" collapsed="false">
      <c r="A4" s="38" t="s">
        <v>16</v>
      </c>
      <c r="B4" s="38"/>
    </row>
    <row r="5" customFormat="false" ht="20.25" hidden="false" customHeight="true" outlineLevel="0" collapsed="false">
      <c r="A5" s="39" t="s">
        <v>17</v>
      </c>
      <c r="B5" s="40" t="n">
        <v>6200</v>
      </c>
    </row>
    <row r="6" customFormat="false" ht="20.25" hidden="false" customHeight="true" outlineLevel="0" collapsed="false">
      <c r="A6" s="39" t="s">
        <v>18</v>
      </c>
      <c r="B6" s="41" t="n">
        <v>1.99</v>
      </c>
    </row>
    <row r="7" customFormat="false" ht="20.25" hidden="false" customHeight="true" outlineLevel="0" collapsed="false">
      <c r="A7" s="42" t="s">
        <v>19</v>
      </c>
      <c r="B7" s="43" t="n">
        <f aca="false">TRUNC(B5*B6,2)</f>
        <v>12338</v>
      </c>
    </row>
    <row r="8" customFormat="false" ht="20.25" hidden="false" customHeight="true" outlineLevel="0" collapsed="false">
      <c r="A8" s="44" t="s">
        <v>20</v>
      </c>
      <c r="B8" s="45" t="n">
        <f aca="false">B7*12</f>
        <v>148056</v>
      </c>
    </row>
    <row r="9" customFormat="false" ht="54" hidden="false" customHeight="true" outlineLevel="0" collapsed="false">
      <c r="A9" s="46" t="s">
        <v>21</v>
      </c>
      <c r="B9" s="46"/>
      <c r="C9" s="47"/>
    </row>
    <row r="10" customFormat="false" ht="13.5" hidden="false" customHeight="false" outlineLevel="0" collapsed="false">
      <c r="C10" s="47"/>
    </row>
  </sheetData>
  <mergeCells count="6">
    <mergeCell ref="A1:B1"/>
    <mergeCell ref="A2:B2"/>
    <mergeCell ref="A3:B3"/>
    <mergeCell ref="A4:B4"/>
    <mergeCell ref="A9:B9"/>
    <mergeCell ref="C9:C10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VII do Edital&amp;R&amp;"Times New Roman,Normal"&amp;11&amp;P/&amp;N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2018-05-22T20:24:45Z</dcterms:created>
  <dc:creator>Hugo Barros</dc:creator>
  <dc:description/>
  <dc:language>pt-BR</dc:language>
  <cp:lastModifiedBy>Rosangela Costa Rodrigues</cp:lastModifiedBy>
  <cp:lastPrinted>2023-11-23T14:03:25Z</cp:lastPrinted>
  <dcterms:modified xsi:type="dcterms:W3CDTF">2024-01-24T11:59:27Z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